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1 - SO 01 – Odtěžení sedi..." sheetId="2" r:id="rId2"/>
    <sheet name="2 - VON Vedlejší a ostatn..." sheetId="3" r:id="rId3"/>
    <sheet name="1 - SO 01 – Odtěžení sedi..._01" sheetId="4" r:id="rId4"/>
    <sheet name="2 - SO 02 – Odtěžení sedi..." sheetId="5" r:id="rId5"/>
    <sheet name="3 - VON Vedlejší a ostatn..." sheetId="6" r:id="rId6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'1 - SO 01 – Odtěžení sedi...'!$C$87:$K$104</definedName>
    <definedName name="_xlnm.Print_Area" localSheetId="1">'1 - SO 01 – Odtěžení sedi...'!$C$73:$K$104</definedName>
    <definedName name="_xlnm.Print_Titles" localSheetId="1">'1 - SO 01 – Odtěžení sedi...'!$87:$87</definedName>
    <definedName name="_xlnm._FilterDatabase" localSheetId="2" hidden="1">'2 - VON Vedlejší a ostatn...'!$C$87:$K$129</definedName>
    <definedName name="_xlnm.Print_Area" localSheetId="2">'2 - VON Vedlejší a ostatn...'!$C$73:$K$129</definedName>
    <definedName name="_xlnm.Print_Titles" localSheetId="2">'2 - VON Vedlejší a ostatn...'!$87:$87</definedName>
    <definedName name="_xlnm._FilterDatabase" localSheetId="3" hidden="1">'1 - SO 01 – Odtěžení sedi..._01'!$C$87:$K$104</definedName>
    <definedName name="_xlnm.Print_Area" localSheetId="3">'1 - SO 01 – Odtěžení sedi..._01'!$C$73:$K$104</definedName>
    <definedName name="_xlnm.Print_Titles" localSheetId="3">'1 - SO 01 – Odtěžení sedi..._01'!$87:$87</definedName>
    <definedName name="_xlnm._FilterDatabase" localSheetId="4" hidden="1">'2 - SO 02 – Odtěžení sedi...'!$C$87:$K$104</definedName>
    <definedName name="_xlnm.Print_Area" localSheetId="4">'2 - SO 02 – Odtěžení sedi...'!$C$73:$K$104</definedName>
    <definedName name="_xlnm.Print_Titles" localSheetId="4">'2 - SO 02 – Odtěžení sedi...'!$87:$87</definedName>
    <definedName name="_xlnm._FilterDatabase" localSheetId="5" hidden="1">'3 - VON Vedlejší a ostatn...'!$C$87:$K$128</definedName>
    <definedName name="_xlnm.Print_Area" localSheetId="5">'3 - VON Vedlejší a ostatn...'!$C$73:$K$128</definedName>
    <definedName name="_xlnm.Print_Titles" localSheetId="5">'3 - VON Vedlejší a ostatn...'!$87:$87</definedName>
  </definedNames>
  <calcPr/>
</workbook>
</file>

<file path=xl/calcChain.xml><?xml version="1.0" encoding="utf-8"?>
<calcChain xmlns="http://schemas.openxmlformats.org/spreadsheetml/2006/main">
  <c i="6" l="1" r="J39"/>
  <c r="J38"/>
  <c i="1" r="AY61"/>
  <c i="6" r="J37"/>
  <c i="1" r="AX61"/>
  <c i="6" r="BI127"/>
  <c r="BH127"/>
  <c r="BG127"/>
  <c r="BF127"/>
  <c r="T127"/>
  <c r="R127"/>
  <c r="P127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5" r="J39"/>
  <c r="J38"/>
  <c i="1" r="AY60"/>
  <c i="5" r="J37"/>
  <c i="1" r="AX60"/>
  <c i="5" r="BI102"/>
  <c r="BH102"/>
  <c r="BG102"/>
  <c r="BF102"/>
  <c r="T102"/>
  <c r="T101"/>
  <c r="R102"/>
  <c r="R101"/>
  <c r="P102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4" r="J39"/>
  <c r="J38"/>
  <c i="1" r="AY59"/>
  <c i="4" r="J37"/>
  <c i="1" r="AX59"/>
  <c i="4" r="BI102"/>
  <c r="BH102"/>
  <c r="BG102"/>
  <c r="BF102"/>
  <c r="T102"/>
  <c r="T101"/>
  <c r="R102"/>
  <c r="R101"/>
  <c r="P102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3" r="J39"/>
  <c r="J38"/>
  <c i="1" r="AY57"/>
  <c i="3" r="J37"/>
  <c i="1" r="AX57"/>
  <c i="3" r="BI128"/>
  <c r="BH128"/>
  <c r="BG128"/>
  <c r="BF128"/>
  <c r="T128"/>
  <c r="R128"/>
  <c r="P128"/>
  <c r="BI127"/>
  <c r="BH127"/>
  <c r="BG127"/>
  <c r="BF127"/>
  <c r="T127"/>
  <c r="R127"/>
  <c r="P127"/>
  <c r="BI122"/>
  <c r="BH122"/>
  <c r="BG122"/>
  <c r="BF122"/>
  <c r="T122"/>
  <c r="R122"/>
  <c r="P122"/>
  <c r="BI120"/>
  <c r="BH120"/>
  <c r="BG120"/>
  <c r="BF120"/>
  <c r="T120"/>
  <c r="R120"/>
  <c r="P120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2" r="J39"/>
  <c r="J38"/>
  <c i="1" r="AY56"/>
  <c i="2" r="J37"/>
  <c i="1" r="AX56"/>
  <c i="2" r="BI102"/>
  <c r="BH102"/>
  <c r="BG102"/>
  <c r="BF102"/>
  <c r="T102"/>
  <c r="T101"/>
  <c r="R102"/>
  <c r="R101"/>
  <c r="P102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" r="L50"/>
  <c r="AM50"/>
  <c r="AM49"/>
  <c r="L49"/>
  <c r="AM47"/>
  <c r="L47"/>
  <c r="L45"/>
  <c r="L44"/>
  <c i="2" r="BK102"/>
  <c r="J102"/>
  <c r="BK97"/>
  <c r="J97"/>
  <c r="BK94"/>
  <c r="J94"/>
  <c r="BK91"/>
  <c r="J91"/>
  <c i="1" r="AS58"/>
  <c r="AS55"/>
  <c i="3" r="BK128"/>
  <c r="J128"/>
  <c r="BK127"/>
  <c r="J127"/>
  <c r="BK122"/>
  <c r="J122"/>
  <c r="BK120"/>
  <c r="J120"/>
  <c r="BK107"/>
  <c r="J107"/>
  <c r="BK105"/>
  <c r="J105"/>
  <c r="BK104"/>
  <c r="J104"/>
  <c r="BK101"/>
  <c r="J101"/>
  <c r="BK100"/>
  <c r="J100"/>
  <c r="BK98"/>
  <c r="J98"/>
  <c r="BK97"/>
  <c r="J97"/>
  <c r="BK91"/>
  <c r="J91"/>
  <c i="4" r="BK102"/>
  <c r="J102"/>
  <c r="BK97"/>
  <c r="J97"/>
  <c r="BK94"/>
  <c r="J94"/>
  <c r="BK91"/>
  <c r="J91"/>
  <c i="5" r="BK102"/>
  <c r="J102"/>
  <c r="BK97"/>
  <c r="J97"/>
  <c r="BK94"/>
  <c r="J94"/>
  <c r="BK91"/>
  <c r="J91"/>
  <c i="6" r="BK127"/>
  <c r="J127"/>
  <c r="BK126"/>
  <c r="J126"/>
  <c r="BK122"/>
  <c r="J122"/>
  <c r="BK120"/>
  <c r="J120"/>
  <c r="BK107"/>
  <c r="J107"/>
  <c r="BK105"/>
  <c r="J105"/>
  <c r="BK104"/>
  <c r="J104"/>
  <c r="BK101"/>
  <c r="J101"/>
  <c r="BK100"/>
  <c r="J100"/>
  <c r="BK98"/>
  <c r="J98"/>
  <c r="BK97"/>
  <c r="J97"/>
  <c r="BK91"/>
  <c r="J91"/>
  <c i="2" l="1" r="BK90"/>
  <c r="J90"/>
  <c r="J65"/>
  <c r="P90"/>
  <c r="P89"/>
  <c r="P88"/>
  <c i="1" r="AU56"/>
  <c i="2" r="R90"/>
  <c r="R89"/>
  <c r="R88"/>
  <c r="T90"/>
  <c r="T89"/>
  <c r="T88"/>
  <c i="3" r="BK90"/>
  <c r="J90"/>
  <c r="J65"/>
  <c r="P90"/>
  <c r="R90"/>
  <c r="T90"/>
  <c r="BK103"/>
  <c r="J103"/>
  <c r="J66"/>
  <c r="P103"/>
  <c r="R103"/>
  <c r="T103"/>
  <c i="4" r="BK90"/>
  <c r="J90"/>
  <c r="J65"/>
  <c r="P90"/>
  <c r="P89"/>
  <c r="P88"/>
  <c i="1" r="AU59"/>
  <c i="4" r="R90"/>
  <c r="R89"/>
  <c r="R88"/>
  <c r="T90"/>
  <c r="T89"/>
  <c r="T88"/>
  <c i="5" r="BK90"/>
  <c r="J90"/>
  <c r="J65"/>
  <c r="P90"/>
  <c r="P89"/>
  <c r="P88"/>
  <c i="1" r="AU60"/>
  <c i="5" r="R90"/>
  <c r="R89"/>
  <c r="R88"/>
  <c r="T90"/>
  <c r="T89"/>
  <c r="T88"/>
  <c i="6" r="BK90"/>
  <c r="J90"/>
  <c r="J65"/>
  <c r="P90"/>
  <c r="R90"/>
  <c r="T90"/>
  <c r="BK103"/>
  <c r="J103"/>
  <c r="J66"/>
  <c r="P103"/>
  <c r="R103"/>
  <c r="T103"/>
  <c i="2" r="BK101"/>
  <c r="J101"/>
  <c r="J66"/>
  <c i="4" r="BK101"/>
  <c r="J101"/>
  <c r="J66"/>
  <c i="5" r="BK101"/>
  <c r="J101"/>
  <c r="J66"/>
  <c i="6" r="E50"/>
  <c r="J56"/>
  <c r="F59"/>
  <c r="BE91"/>
  <c r="BE97"/>
  <c r="BE98"/>
  <c r="BE100"/>
  <c r="BE101"/>
  <c r="BE104"/>
  <c r="BE105"/>
  <c r="BE107"/>
  <c r="BE120"/>
  <c r="BE122"/>
  <c r="BE126"/>
  <c r="BE127"/>
  <c i="5" r="E50"/>
  <c r="J56"/>
  <c r="F59"/>
  <c r="BE91"/>
  <c r="BE94"/>
  <c r="BE97"/>
  <c r="BE102"/>
  <c i="4" r="E50"/>
  <c r="J56"/>
  <c r="F59"/>
  <c r="BE91"/>
  <c r="BE94"/>
  <c r="BE97"/>
  <c r="BE102"/>
  <c i="3" r="E50"/>
  <c r="J56"/>
  <c r="F59"/>
  <c r="BE91"/>
  <c r="BE97"/>
  <c r="BE98"/>
  <c r="BE100"/>
  <c r="BE101"/>
  <c r="BE104"/>
  <c r="BE105"/>
  <c r="BE107"/>
  <c r="BE120"/>
  <c r="BE122"/>
  <c r="BE127"/>
  <c r="BE128"/>
  <c i="2" r="E50"/>
  <c r="J56"/>
  <c r="F59"/>
  <c r="BE91"/>
  <c r="BE94"/>
  <c r="BE97"/>
  <c r="BE102"/>
  <c r="F36"/>
  <c i="1" r="BA56"/>
  <c i="2" r="J36"/>
  <c i="1" r="AW56"/>
  <c i="2" r="F37"/>
  <c i="1" r="BB56"/>
  <c i="2" r="F38"/>
  <c i="1" r="BC56"/>
  <c i="2" r="F39"/>
  <c i="1" r="BD56"/>
  <c r="AS54"/>
  <c i="3" r="F36"/>
  <c i="1" r="BA57"/>
  <c i="3" r="J36"/>
  <c i="1" r="AW57"/>
  <c i="3" r="F37"/>
  <c i="1" r="BB57"/>
  <c i="3" r="F38"/>
  <c i="1" r="BC57"/>
  <c i="3" r="F39"/>
  <c i="1" r="BD57"/>
  <c i="4" r="F36"/>
  <c i="1" r="BA59"/>
  <c i="4" r="J36"/>
  <c i="1" r="AW59"/>
  <c i="4" r="F37"/>
  <c i="1" r="BB59"/>
  <c i="4" r="F38"/>
  <c i="1" r="BC59"/>
  <c i="4" r="F39"/>
  <c i="1" r="BD59"/>
  <c i="5" r="F36"/>
  <c i="1" r="BA60"/>
  <c i="5" r="J36"/>
  <c i="1" r="AW60"/>
  <c i="5" r="F37"/>
  <c i="1" r="BB60"/>
  <c i="5" r="F38"/>
  <c i="1" r="BC60"/>
  <c i="5" r="F39"/>
  <c i="1" r="BD60"/>
  <c i="6" r="F36"/>
  <c i="1" r="BA61"/>
  <c i="6" r="J36"/>
  <c i="1" r="AW61"/>
  <c i="6" r="F37"/>
  <c i="1" r="BB61"/>
  <c i="6" r="F38"/>
  <c i="1" r="BC61"/>
  <c i="6" r="F39"/>
  <c i="1" r="BD61"/>
  <c i="6" l="1" r="T89"/>
  <c r="T88"/>
  <c r="R89"/>
  <c r="R88"/>
  <c r="P89"/>
  <c r="P88"/>
  <c i="1" r="AU61"/>
  <c i="3" r="T89"/>
  <c r="T88"/>
  <c r="R89"/>
  <c r="R88"/>
  <c r="P89"/>
  <c r="P88"/>
  <c i="1" r="AU57"/>
  <c i="2" r="BK89"/>
  <c r="J89"/>
  <c r="J64"/>
  <c i="3" r="BK89"/>
  <c r="J89"/>
  <c r="J64"/>
  <c i="4" r="BK89"/>
  <c r="J89"/>
  <c r="J64"/>
  <c i="5" r="BK89"/>
  <c r="J89"/>
  <c r="J64"/>
  <c i="6" r="BK89"/>
  <c r="J89"/>
  <c r="J64"/>
  <c i="1" r="AU58"/>
  <c r="AU55"/>
  <c r="AU54"/>
  <c i="2" r="F35"/>
  <c i="1" r="AZ56"/>
  <c i="2" r="J35"/>
  <c i="1" r="AV56"/>
  <c r="AT56"/>
  <c r="BD55"/>
  <c r="BC55"/>
  <c r="AY55"/>
  <c r="BB55"/>
  <c r="AX55"/>
  <c r="BA55"/>
  <c r="AW55"/>
  <c i="3" r="F35"/>
  <c i="1" r="AZ57"/>
  <c i="3" r="J35"/>
  <c i="1" r="AV57"/>
  <c r="AT57"/>
  <c i="4" r="F35"/>
  <c i="1" r="AZ59"/>
  <c i="4" r="J35"/>
  <c i="1" r="AV59"/>
  <c r="AT59"/>
  <c i="5" r="F35"/>
  <c i="1" r="AZ60"/>
  <c i="5" r="J35"/>
  <c i="1" r="AV60"/>
  <c r="AT60"/>
  <c i="6" r="F35"/>
  <c i="1" r="AZ61"/>
  <c i="6" r="J35"/>
  <c i="1" r="AV61"/>
  <c r="AT61"/>
  <c r="BD58"/>
  <c r="BC58"/>
  <c r="AY58"/>
  <c r="BB58"/>
  <c r="AX58"/>
  <c r="BA58"/>
  <c r="AW58"/>
  <c i="2" l="1" r="BK88"/>
  <c r="J88"/>
  <c r="J63"/>
  <c i="3" r="BK88"/>
  <c r="J88"/>
  <c r="J63"/>
  <c i="4" r="BK88"/>
  <c r="J88"/>
  <c r="J63"/>
  <c i="5" r="BK88"/>
  <c r="J88"/>
  <c r="J63"/>
  <c i="6" r="BK88"/>
  <c r="J88"/>
  <c r="J63"/>
  <c i="1" r="AZ55"/>
  <c r="AV55"/>
  <c r="AT55"/>
  <c r="AZ58"/>
  <c r="AV58"/>
  <c r="AT58"/>
  <c r="BD54"/>
  <c r="W33"/>
  <c r="BA54"/>
  <c r="W30"/>
  <c r="BB54"/>
  <c r="W31"/>
  <c r="BC54"/>
  <c r="W32"/>
  <c i="6" l="1" r="J32"/>
  <c i="1" r="AG61"/>
  <c i="3" r="J32"/>
  <c i="1" r="AG57"/>
  <c i="5" r="J32"/>
  <c i="1" r="AG60"/>
  <c i="4" r="J32"/>
  <c i="1" r="AG59"/>
  <c i="2" r="J32"/>
  <c i="1" r="AG56"/>
  <c r="AY54"/>
  <c r="AW54"/>
  <c r="AK30"/>
  <c r="AZ54"/>
  <c r="W29"/>
  <c r="AX54"/>
  <c i="2" l="1" r="J41"/>
  <c i="3" r="J41"/>
  <c i="4" r="J41"/>
  <c i="5" r="J41"/>
  <c i="6" r="J41"/>
  <c i="1" r="AN56"/>
  <c r="AN57"/>
  <c r="AN59"/>
  <c r="AN60"/>
  <c r="AN61"/>
  <c r="AG55"/>
  <c r="AG58"/>
  <c r="AV54"/>
  <c r="AK29"/>
  <c l="1" r="AN55"/>
  <c r="AN58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<sst xmlns="http://schemas.openxmlformats.org/spreadsheetml/2006/main">
  <si>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</si>
  <si>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</si>
  <si>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</si>
  <si>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</si>
  <si>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</si>
  <si>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{e91d2141-2285-414e-ba69-d94b8c8fea59}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</si>
  <si>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</si>
  <si>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</si>
  <si>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</si>
  <si>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</si>
  <si>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</si>
  <si>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</si>
  <si>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</si>
  <si>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</si>
  <si>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104718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</si>
  <si>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</si>
  <si>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</si>
  <si>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Úpa, Česká Skalice - Zvole, odstranění nánosů po povodni</t>
  </si>
  <si>
    <t>KSO:</t>
  </si>
  <si>
    <t/>
  </si>
  <si>
    <t>CC-CZ:</t>
  </si>
  <si>
    <t>Místo:</t>
  </si>
  <si>
    <t>Úpa</t>
  </si>
  <si>
    <t>Datum:</t>
  </si>
  <si>
    <t>29.5.2025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</si>
  <si>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</si>
  <si>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</si>
  <si>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</si>
  <si>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</si>
  <si>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</si>
  <si>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</si>
  <si>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</si>
  <si>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</si>
  <si>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</si>
  <si>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</si>
  <si>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</si>
  <si>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</si>
  <si>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</si>
  <si>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</si>
  <si>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</si>
  <si>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</si>
  <si>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</si>
  <si>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</si>
  <si>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</si>
  <si>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</si>
  <si>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</si>
  <si>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</si>
  <si>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</si>
  <si>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</si>
  <si>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</si>
  <si>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</si>
  <si>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</si>
  <si>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</si>
  <si>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</si>
  <si>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</si>
  <si>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</si>
  <si>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</si>
  <si>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</si>
  <si>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</si>
  <si>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</si>
  <si>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</si>
  <si>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</si>
  <si>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</si>
  <si>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</si>
  <si>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</si>
  <si>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</si>
  <si>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</si>
  <si>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</si>
  <si>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</si>
  <si>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</si>
  <si>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</si>
  <si>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</si>
  <si>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</si>
  <si>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</si>
  <si>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</si>
  <si>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</si>
  <si>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</si>
  <si>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119251020</t>
  </si>
  <si>
    <t>Úpa, Česká Skalice, odstranění nánosů v ř. km 12,950 - 13,050</t>
  </si>
  <si>
    <t>STA</t>
  </si>
  <si>
    <t>1</t>
  </si>
  <si>
    <t>{dd7b2f33-de3e-4ece-941d-2744b412f9ec}</t>
  </si>
  <si>
    <t>833 21 29</t>
  </si>
  <si>
    <t>2</t>
  </si>
  <si>
    <t>/</t>
  </si>
  <si>
    <t>SO 01 – Odtěžení sedimentů mezi ř. km 12,954 – 13,039</t>
  </si>
  <si>
    <t>Soupis</t>
  </si>
  <si>
    <t>{3ccc40f5-90d7-469a-b185-c58693ef5f5a}</t>
  </si>
  <si>
    <t>VON Vedlejší a ostatní náklady</t>
  </si>
  <si>
    <t>{1014339d-f6f9-4f9f-a109-ce30626910fb}</t>
  </si>
  <si>
    <t>119251021</t>
  </si>
  <si>
    <t>Úpa, Zvole, odstranění nánosů v ř. km 4,550 - 4,664</t>
  </si>
  <si>
    <t>{992274f5-453f-4658-a590-63486c9acdfe}</t>
  </si>
  <si>
    <t>SO 01 – Odtěžení sedimentů mezi ř. km 4,503 – 4,550</t>
  </si>
  <si>
    <t>{f589709b-e106-4322-bcb8-226390416096}</t>
  </si>
  <si>
    <t>SO 02 – Odtěžení sedimentů mezi ř. km 4,550 – 4,610</t>
  </si>
  <si>
    <t>{749fbc0a-8286-4b94-ad4e-927d7c57a092}</t>
  </si>
  <si>
    <t>3</t>
  </si>
  <si>
    <t>{3740b148-65af-4e2c-8c37-38f3de400faa}</t>
  </si>
  <si>
    <t>KRYCÍ LIST SOUPISU PRACÍ</t>
  </si>
  <si>
    <t>Objekt:</t>
  </si>
  <si>
    <t>119251020 - Úpa, Česká Skalice, odstranění nánosů v ř. km 12,950 - 13,050</t>
  </si>
  <si>
    <t>Soupis:</t>
  </si>
  <si>
    <t>1 - SO 01 – Odtěžení sedimentů mezi ř. km 12,954 – 13,039</t>
  </si>
  <si>
    <t>Česká Skalice</t>
  </si>
  <si>
    <t>Povodí Labe,státní podnik,Víta Nejedlého951/8,HK3</t>
  </si>
  <si>
    <t>Multiaqua s.r.o.,Veverkova 1343/1, Hrdec Králové 2</t>
  </si>
  <si>
    <t>Ing. Pavel Romášek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</si>
  <si>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</si>
  <si>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</si>
  <si>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</si>
  <si>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</si>
  <si>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</si>
  <si>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</si>
  <si>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</si>
  <si>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</si>
  <si>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</si>
  <si>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</si>
  <si>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</si>
  <si>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</si>
  <si>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</si>
  <si>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</si>
  <si>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</si>
  <si>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</si>
  <si>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</si>
  <si>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</si>
  <si>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</si>
  <si>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</si>
  <si>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</si>
  <si>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</si>
  <si>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</si>
  <si>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</si>
  <si>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</si>
  <si>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</si>
  <si>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 01.1.1</t>
  </si>
  <si>
    <t>Vytěžení nánosů</t>
  </si>
  <si>
    <t>m3</t>
  </si>
  <si>
    <t>4</t>
  </si>
  <si>
    <t>-1912167125</t>
  </si>
  <si>
    <t>P</t>
  </si>
  <si>
    <t xml:space="preserve">Poznámka k položce:_x000d_
Zpracovatel PD předpokládá provedení strojního vytěžení nánosů běžnou mechanizací. Zhotovitel může uvažovat jiný způsob vytěžení nánosů dle svých možností, zvyklostí, technického a technologického vybavení.
Zhotovitel při stanovení nabídkové ceny zohlednil veškeré náklady na pomocné konstrukce pro zdárné provedení a průběžnou kontrolu např. jímky, převod vody, pomocné hrázky, rýhy pro odklon proudu, vysakovací laguny apod. </t>
  </si>
  <si>
    <t>VV</t>
  </si>
  <si>
    <t>679,40</t>
  </si>
  <si>
    <t>AGR 01.1.2</t>
  </si>
  <si>
    <t>Přemístění vytěženého materiálu vodorovně i svisle (na meziskládku, k využití, k likvidaci, ...) včetně případného naložení</t>
  </si>
  <si>
    <t>10062020</t>
  </si>
  <si>
    <t>Poznámka k položce:_x000d_
Včetně veškerých případných nákladů spojených s přesunem materiálu např. poplatku za uložení na meziskládce.</t>
  </si>
  <si>
    <t>AGR 01.1.3</t>
  </si>
  <si>
    <t>Likvidace vytěženého materiálu včetně případného poplatku za uložení</t>
  </si>
  <si>
    <t>-1137471236</t>
  </si>
  <si>
    <t>Poznámka k položce:_x000d_
 "V PŘÍPADĚ ODKUPU VYZÍSKANÉHO ŘÍČNÍHO MATERIÁLU UCHAZEČ UVEDÉ JEDNOTKOVOU CENU V POLOŽCE Č. AGR 01.1.4 A JEDNOTKOVOU CENU U POLOŽKY Č. AGR 01.1.3 NEVYPLŇUJE !!!"</t>
  </si>
  <si>
    <t xml:space="preserve">likvidace v souladu se zákonem č. 541/2020 Sb., o odpadech a jeho prováděcími předpisy </t>
  </si>
  <si>
    <t>VRN5</t>
  </si>
  <si>
    <t>VÝZISK celkem</t>
  </si>
  <si>
    <t>AGR 01.1.4</t>
  </si>
  <si>
    <t>Odkup vyzískaného říčního materiálu</t>
  </si>
  <si>
    <t>1599826010</t>
  </si>
  <si>
    <t xml:space="preserve">Poznámka k položce:_x000d_
 "V PŘÍPADĚ LIKVIDACE SEDIMENTU JAKO ODPADU V SOULADU S LEGISLATIVOU UCHAZEČ UVEDÉ JEDNOTKOVOU CENU V POLOŽCE Č. AGR 01.1.3 A JEDNOTKOVOU CENU U POLOŽKY Č. AGR 01.1.4 NEVYPLŇUJE !!!"
Zhotovitel bere na vědomí, že sediment odkupuje jako surový říční materiál a nejedná se o výrobek, tedy objednatel neposkytuje kromě již uvedených informací žádné certifikace a podobně. Přechod vlastnictví a rizika k tomuto sedimentu přechází z objednatele na zhotovitele okamžikem vytěžení materiálu z vodního prostředí.
Zhotovitel při stanovení nabídkové ceny za odkup zohlednil veškeré náklady na úpravu vytěženého materiálu např. odvodnění, třídění, zajištění případných rozborů a zkoušek materiálu nezbytných pro jeho použití v souladu se zákonem, včetně předpokladu, že část vytěženého materiálu nelze druhotně využít např. komunální odpad, dřevní hmota.
</t>
  </si>
  <si>
    <t>-679,40</t>
  </si>
  <si>
    <t>2 - VON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</si>
  <si>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</si>
  <si>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</si>
  <si>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</si>
  <si>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</si>
  <si>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</si>
  <si>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5</t>
  </si>
  <si>
    <t>VRN1</t>
  </si>
  <si>
    <t>Průzkumné, geodetické a projektové práce</t>
  </si>
  <si>
    <t>0123R</t>
  </si>
  <si>
    <t>Zajištění veškerých geodetických prací souvisejících s realizací díla</t>
  </si>
  <si>
    <t>soub</t>
  </si>
  <si>
    <t>1024</t>
  </si>
  <si>
    <t>-825474256</t>
  </si>
  <si>
    <t>- zaměření skutečného stavu po dokončení stavby,</t>
  </si>
  <si>
    <t>- v případě těžení sedimentů, potvrzení splnění parametrů akce</t>
  </si>
  <si>
    <t>- v případě těžení sedimentů, průběžné měření pro potřeby fakturace</t>
  </si>
  <si>
    <t>- v případě těžení sedimentů, zaměření před realizací (ověření množství z PD)</t>
  </si>
  <si>
    <t>0130R</t>
  </si>
  <si>
    <t>Zpracování povodňového plánu stavby dle §71 zákona č. 254/2001 Sb. včetně zajištění schválení příslušnými orgány správy a Povodím Labe, státní podnik</t>
  </si>
  <si>
    <t>75145149</t>
  </si>
  <si>
    <t>R_06</t>
  </si>
  <si>
    <t>Provedení pasportizace stávajících nemovitostí (vč. pozemků) a jejich příslušenství, zajištění fotodokumentace stávajícího stavu přístupových komunikací</t>
  </si>
  <si>
    <t>-1780185885</t>
  </si>
  <si>
    <t>Poznámka k položce:_x000d_
Provedení pasportizace stávajících nemovitostí (vč. pozemků) a jejich příslušenství, zajištění fotodokumentace stávajícího stavu přístupových komunikací</t>
  </si>
  <si>
    <t>R_07</t>
  </si>
  <si>
    <t>Vypracování Plánu opatření pro případ havárie</t>
  </si>
  <si>
    <t>416244548</t>
  </si>
  <si>
    <t>R_1000</t>
  </si>
  <si>
    <t xml:space="preserve">Vypracování Plánu BOZP </t>
  </si>
  <si>
    <t>-1578959352</t>
  </si>
  <si>
    <t>Poznámka k položce:_x000d_
Zpracování plánu BOZP nezávislým koordinátorem
- Koordinátor BOZP musí jednat nestranně a nezávisle na zhotoviteli, i když je jím finančně hrazen.
- Musí mít zajištěné podmínky pro výkon své funkce bez vnějšího ovlivňování, aby nedocházelo ke střetu zájmů.
Plán BOZP a jeho koordinace musí být v souladu se zákonem č. 309/2006 Sb. a souvisejícími právními předpisy.
Koordinátor BOZP musí splňovat odbornou způsobilost dle platné legislativy, včetně příslušné kvalifikace,
Musí být zajištěna transparentnost vztahů mezi koordinátorem, zhotovitelem a investorem.
Koordinátor BOZP nesmí být smluvně vázán způsobem, který by mohl ovlivnit jeho nestrannost a rozhodovací pravomoci.</t>
  </si>
  <si>
    <t>VRN3</t>
  </si>
  <si>
    <t>Zařízení staveniště</t>
  </si>
  <si>
    <t>6</t>
  </si>
  <si>
    <t>0126R</t>
  </si>
  <si>
    <t>Zajištění písemných souhlasných vyjádření všech dotčených vlastníků a případných uživatelů všech pozemků dotčených stavbou s jejich konečnou úpravou po dokončení prací</t>
  </si>
  <si>
    <t>1495389730</t>
  </si>
  <si>
    <t>7</t>
  </si>
  <si>
    <t>0140R</t>
  </si>
  <si>
    <t>Zajištění Biologického dozoru, včetně případného transferu zastižených živočichů</t>
  </si>
  <si>
    <t>1828769041</t>
  </si>
  <si>
    <t>8</t>
  </si>
  <si>
    <t>0321030_R</t>
  </si>
  <si>
    <t>Zajištění kompletního zařízení staveniště a jeho připojení na sítě</t>
  </si>
  <si>
    <t>1909264171</t>
  </si>
  <si>
    <t>"- zajištění místnosti pro TDI v ZS vč. jejího vybavení"</t>
  </si>
  <si>
    <t>"- zajištění ohlášení všech staveb zařízení staveniště dle zákona č. 283/2021 Sb."</t>
  </si>
  <si>
    <t>"- zajištění prostoru ZS proti vstupu nepovolaných osob (např. oplocení), jeho napojení na inž. sítě"</t>
  </si>
  <si>
    <t>"- zajištění následné likvidace všech objektů ZS včetně připojení na sítě"</t>
  </si>
  <si>
    <t>"- zajištění zřízení a odstranění dočasných komunikací, sjezdů a nájezdů nezbytných pro realizaci stavby, včetně případné ochrany křížených sítí"</t>
  </si>
  <si>
    <t>"- zajištění podmínek pro použití přístupových komunikací dotčených stavbou s příslušnými vlastníky či správci a zajištění jejich splnění"</t>
  </si>
  <si>
    <t>"- zřízení čisticích zón před výjezdem z obvodu staveniště"</t>
  </si>
  <si>
    <t>"- provedení takových opatření, aby plochy obvodu staveniště nebyly znečištěny ropnými látkami a jinými podobnými produkty"</t>
  </si>
  <si>
    <t>"- provedení takových opatření, aby nebyly překročeny limity prašnosti a hlučnosti dané obecně závaznou vyhláškou"</t>
  </si>
  <si>
    <t>"- zajištění ochrany veškeré zeleně v prostoru staveniště a v jeho bezprostřední blízkosti proti poškození během realizace stavby"</t>
  </si>
  <si>
    <t>"- zajištění mobilního sociálního zařízení"</t>
  </si>
  <si>
    <t>9</t>
  </si>
  <si>
    <t>095R</t>
  </si>
  <si>
    <t>Zajištění šetření o podzemních sítích vč. zajištění nových vyjádření v případě, že před realizací pozbyly platnosti</t>
  </si>
  <si>
    <t>512</t>
  </si>
  <si>
    <t>-1707258191</t>
  </si>
  <si>
    <t>10</t>
  </si>
  <si>
    <t>R_0112</t>
  </si>
  <si>
    <t>Zajištění obnovy přístupových ploch a komunikací</t>
  </si>
  <si>
    <t>-814721705</t>
  </si>
  <si>
    <t>manipulační pruh - plošná úprava terénu, zatravnění - cca 804 m2</t>
  </si>
  <si>
    <t>průběžné čištění místních komunikací cca 700 m2</t>
  </si>
  <si>
    <t>dočasná ochrana VTL plynovodu - silniční panely - 18 m3</t>
  </si>
  <si>
    <t>11</t>
  </si>
  <si>
    <t>R_0113</t>
  </si>
  <si>
    <t>Zajištění dopravně inženýrských opatření</t>
  </si>
  <si>
    <t>-1950734375</t>
  </si>
  <si>
    <t>R_08</t>
  </si>
  <si>
    <t>Zajištění vytyčení veškerých podzemních zařízení</t>
  </si>
  <si>
    <t>-542688614</t>
  </si>
  <si>
    <t>119251021 - Úpa, Zvole, odstranění nánosů v ř. km 4,550 - 4,664</t>
  </si>
  <si>
    <t>1 - SO 01 – Odtěžení sedimentů mezi ř. km 4,503 – 4,550</t>
  </si>
  <si>
    <t>Rychnovek - Zvole</t>
  </si>
  <si>
    <t>130134880</t>
  </si>
  <si>
    <t>148,6</t>
  </si>
  <si>
    <t>1703294330</t>
  </si>
  <si>
    <t>-550314213</t>
  </si>
  <si>
    <t>-1804206274</t>
  </si>
  <si>
    <t>-148,6</t>
  </si>
  <si>
    <t>2 - SO 02 – Odtěžení sedimentů mezi ř. km 4,550 – 4,610</t>
  </si>
  <si>
    <t>-1394596445</t>
  </si>
  <si>
    <t>284,6</t>
  </si>
  <si>
    <t>-839960872</t>
  </si>
  <si>
    <t>-1783731831</t>
  </si>
  <si>
    <t>802852474</t>
  </si>
  <si>
    <t>-284,6</t>
  </si>
  <si>
    <t>3 - VON Vedlejší a ostatní náklady</t>
  </si>
  <si>
    <t>-1063169440</t>
  </si>
  <si>
    <t>1002834873</t>
  </si>
  <si>
    <t>-481672901</t>
  </si>
  <si>
    <t>251829090</t>
  </si>
  <si>
    <t>-1116808565</t>
  </si>
  <si>
    <t>1750551409</t>
  </si>
  <si>
    <t>-627965934</t>
  </si>
  <si>
    <t>-634296002</t>
  </si>
  <si>
    <t>-1934548336</t>
  </si>
  <si>
    <t>-953256941</t>
  </si>
  <si>
    <t>štěrková komunikace - urovnání, dosypání štěrkodrtí a zhutnění cca 440 m2</t>
  </si>
  <si>
    <t>průběžné čištění místních komunikací cca 800 m2</t>
  </si>
  <si>
    <t>182848575</t>
  </si>
  <si>
    <t>381309693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</si>
</sst>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104718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Úpa, Česká Skalice - Zvole, odstranění nánosů po povodni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Úpa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29.5.2025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Povodí Labe, státní podnik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ROUND(AG55+AG58,2)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ROUND(AS55+AS58,2)</f>
        <v>0</v>
      </c>
      <c r="AT54" s="105">
        <f>ROUND(SUM(AV54:AW54),2)</f>
        <v>0</v>
      </c>
      <c r="AU54" s="106">
        <f>ROUND(AU55+AU58,5)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ROUND(AZ55+AZ58,2)</f>
        <v>0</v>
      </c>
      <c r="BA54" s="105">
        <f>ROUND(BA55+BA58,2)</f>
        <v>0</v>
      </c>
      <c r="BB54" s="105">
        <f>ROUND(BB55+BB58,2)</f>
        <v>0</v>
      </c>
      <c r="BC54" s="105">
        <f>ROUND(BC55+BC58,2)</f>
        <v>0</v>
      </c>
      <c r="BD54" s="107">
        <f>ROUND(BD55+BD58,2)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24.75" customHeight="1">
      <c r="A55" s="7"/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ROUND(SUM(AG56:AG57),2)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79</v>
      </c>
      <c r="AR55" s="117"/>
      <c r="AS55" s="118">
        <f>ROUND(SUM(AS56:AS57),2)</f>
        <v>0</v>
      </c>
      <c r="AT55" s="119">
        <f>ROUND(SUM(AV55:AW55),2)</f>
        <v>0</v>
      </c>
      <c r="AU55" s="120">
        <f>ROUND(SUM(AU56:AU57),5)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ROUND(SUM(AZ56:AZ57),2)</f>
        <v>0</v>
      </c>
      <c r="BA55" s="119">
        <f>ROUND(SUM(BA56:BA57),2)</f>
        <v>0</v>
      </c>
      <c r="BB55" s="119">
        <f>ROUND(SUM(BB56:BB57),2)</f>
        <v>0</v>
      </c>
      <c r="BC55" s="119">
        <f>ROUND(SUM(BC56:BC57),2)</f>
        <v>0</v>
      </c>
      <c r="BD55" s="121">
        <f>ROUND(SUM(BD56:BD57),2)</f>
        <v>0</v>
      </c>
      <c r="BE55" s="7"/>
      <c r="BS55" s="122" t="s">
        <v>72</v>
      </c>
      <c r="BT55" s="122" t="s">
        <v>80</v>
      </c>
      <c r="BU55" s="122" t="s">
        <v>74</v>
      </c>
      <c r="BV55" s="122" t="s">
        <v>75</v>
      </c>
      <c r="BW55" s="122" t="s">
        <v>81</v>
      </c>
      <c r="BX55" s="122" t="s">
        <v>5</v>
      </c>
      <c r="CL55" s="122" t="s">
        <v>82</v>
      </c>
      <c r="CM55" s="122" t="s">
        <v>83</v>
      </c>
    </row>
    <row r="56" s="4" customFormat="1" ht="23.25" customHeight="1">
      <c r="A56" s="123" t="s">
        <v>84</v>
      </c>
      <c r="B56" s="62"/>
      <c r="C56" s="124"/>
      <c r="D56" s="124"/>
      <c r="E56" s="125" t="s">
        <v>80</v>
      </c>
      <c r="F56" s="125"/>
      <c r="G56" s="125"/>
      <c r="H56" s="125"/>
      <c r="I56" s="125"/>
      <c r="J56" s="124"/>
      <c r="K56" s="125" t="s">
        <v>85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'1 - SO 01 – Odtěžení sedi...'!J32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86</v>
      </c>
      <c r="AR56" s="64"/>
      <c r="AS56" s="128">
        <v>0</v>
      </c>
      <c r="AT56" s="129">
        <f>ROUND(SUM(AV56:AW56),2)</f>
        <v>0</v>
      </c>
      <c r="AU56" s="130">
        <f>'1 - SO 01 – Odtěžení sedi...'!P88</f>
        <v>0</v>
      </c>
      <c r="AV56" s="129">
        <f>'1 - SO 01 – Odtěžení sedi...'!J35</f>
        <v>0</v>
      </c>
      <c r="AW56" s="129">
        <f>'1 - SO 01 – Odtěžení sedi...'!J36</f>
        <v>0</v>
      </c>
      <c r="AX56" s="129">
        <f>'1 - SO 01 – Odtěžení sedi...'!J37</f>
        <v>0</v>
      </c>
      <c r="AY56" s="129">
        <f>'1 - SO 01 – Odtěžení sedi...'!J38</f>
        <v>0</v>
      </c>
      <c r="AZ56" s="129">
        <f>'1 - SO 01 – Odtěžení sedi...'!F35</f>
        <v>0</v>
      </c>
      <c r="BA56" s="129">
        <f>'1 - SO 01 – Odtěžení sedi...'!F36</f>
        <v>0</v>
      </c>
      <c r="BB56" s="129">
        <f>'1 - SO 01 – Odtěžení sedi...'!F37</f>
        <v>0</v>
      </c>
      <c r="BC56" s="129">
        <f>'1 - SO 01 – Odtěžení sedi...'!F38</f>
        <v>0</v>
      </c>
      <c r="BD56" s="131">
        <f>'1 - SO 01 – Odtěžení sedi...'!F39</f>
        <v>0</v>
      </c>
      <c r="BE56" s="4"/>
      <c r="BT56" s="132" t="s">
        <v>83</v>
      </c>
      <c r="BV56" s="132" t="s">
        <v>75</v>
      </c>
      <c r="BW56" s="132" t="s">
        <v>87</v>
      </c>
      <c r="BX56" s="132" t="s">
        <v>81</v>
      </c>
      <c r="CL56" s="132" t="s">
        <v>82</v>
      </c>
    </row>
    <row r="57" s="4" customFormat="1" ht="16.5" customHeight="1">
      <c r="A57" s="123" t="s">
        <v>84</v>
      </c>
      <c r="B57" s="62"/>
      <c r="C57" s="124"/>
      <c r="D57" s="124"/>
      <c r="E57" s="125" t="s">
        <v>83</v>
      </c>
      <c r="F57" s="125"/>
      <c r="G57" s="125"/>
      <c r="H57" s="125"/>
      <c r="I57" s="125"/>
      <c r="J57" s="124"/>
      <c r="K57" s="125" t="s">
        <v>88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'2 - VON Vedlejší a ostatn...'!J32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86</v>
      </c>
      <c r="AR57" s="64"/>
      <c r="AS57" s="128">
        <v>0</v>
      </c>
      <c r="AT57" s="129">
        <f>ROUND(SUM(AV57:AW57),2)</f>
        <v>0</v>
      </c>
      <c r="AU57" s="130">
        <f>'2 - VON Vedlejší a ostatn...'!P88</f>
        <v>0</v>
      </c>
      <c r="AV57" s="129">
        <f>'2 - VON Vedlejší a ostatn...'!J35</f>
        <v>0</v>
      </c>
      <c r="AW57" s="129">
        <f>'2 - VON Vedlejší a ostatn...'!J36</f>
        <v>0</v>
      </c>
      <c r="AX57" s="129">
        <f>'2 - VON Vedlejší a ostatn...'!J37</f>
        <v>0</v>
      </c>
      <c r="AY57" s="129">
        <f>'2 - VON Vedlejší a ostatn...'!J38</f>
        <v>0</v>
      </c>
      <c r="AZ57" s="129">
        <f>'2 - VON Vedlejší a ostatn...'!F35</f>
        <v>0</v>
      </c>
      <c r="BA57" s="129">
        <f>'2 - VON Vedlejší a ostatn...'!F36</f>
        <v>0</v>
      </c>
      <c r="BB57" s="129">
        <f>'2 - VON Vedlejší a ostatn...'!F37</f>
        <v>0</v>
      </c>
      <c r="BC57" s="129">
        <f>'2 - VON Vedlejší a ostatn...'!F38</f>
        <v>0</v>
      </c>
      <c r="BD57" s="131">
        <f>'2 - VON Vedlejší a ostatn...'!F39</f>
        <v>0</v>
      </c>
      <c r="BE57" s="4"/>
      <c r="BT57" s="132" t="s">
        <v>83</v>
      </c>
      <c r="BV57" s="132" t="s">
        <v>75</v>
      </c>
      <c r="BW57" s="132" t="s">
        <v>89</v>
      </c>
      <c r="BX57" s="132" t="s">
        <v>81</v>
      </c>
      <c r="CL57" s="132" t="s">
        <v>82</v>
      </c>
    </row>
    <row r="58" s="7" customFormat="1" ht="24.75" customHeight="1">
      <c r="A58" s="7"/>
      <c r="B58" s="110"/>
      <c r="C58" s="111"/>
      <c r="D58" s="112" t="s">
        <v>90</v>
      </c>
      <c r="E58" s="112"/>
      <c r="F58" s="112"/>
      <c r="G58" s="112"/>
      <c r="H58" s="112"/>
      <c r="I58" s="113"/>
      <c r="J58" s="112" t="s">
        <v>91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ROUND(SUM(AG59:AG61),2)</f>
        <v>0</v>
      </c>
      <c r="AH58" s="113"/>
      <c r="AI58" s="113"/>
      <c r="AJ58" s="113"/>
      <c r="AK58" s="113"/>
      <c r="AL58" s="113"/>
      <c r="AM58" s="113"/>
      <c r="AN58" s="115">
        <f>SUM(AG58,AT58)</f>
        <v>0</v>
      </c>
      <c r="AO58" s="113"/>
      <c r="AP58" s="113"/>
      <c r="AQ58" s="116" t="s">
        <v>79</v>
      </c>
      <c r="AR58" s="117"/>
      <c r="AS58" s="118">
        <f>ROUND(SUM(AS59:AS61),2)</f>
        <v>0</v>
      </c>
      <c r="AT58" s="119">
        <f>ROUND(SUM(AV58:AW58),2)</f>
        <v>0</v>
      </c>
      <c r="AU58" s="120">
        <f>ROUND(SUM(AU59:AU61),5)</f>
        <v>0</v>
      </c>
      <c r="AV58" s="119">
        <f>ROUND(AZ58*L29,2)</f>
        <v>0</v>
      </c>
      <c r="AW58" s="119">
        <f>ROUND(BA58*L30,2)</f>
        <v>0</v>
      </c>
      <c r="AX58" s="119">
        <f>ROUND(BB58*L29,2)</f>
        <v>0</v>
      </c>
      <c r="AY58" s="119">
        <f>ROUND(BC58*L30,2)</f>
        <v>0</v>
      </c>
      <c r="AZ58" s="119">
        <f>ROUND(SUM(AZ59:AZ61),2)</f>
        <v>0</v>
      </c>
      <c r="BA58" s="119">
        <f>ROUND(SUM(BA59:BA61),2)</f>
        <v>0</v>
      </c>
      <c r="BB58" s="119">
        <f>ROUND(SUM(BB59:BB61),2)</f>
        <v>0</v>
      </c>
      <c r="BC58" s="119">
        <f>ROUND(SUM(BC59:BC61),2)</f>
        <v>0</v>
      </c>
      <c r="BD58" s="121">
        <f>ROUND(SUM(BD59:BD61),2)</f>
        <v>0</v>
      </c>
      <c r="BE58" s="7"/>
      <c r="BS58" s="122" t="s">
        <v>72</v>
      </c>
      <c r="BT58" s="122" t="s">
        <v>80</v>
      </c>
      <c r="BU58" s="122" t="s">
        <v>74</v>
      </c>
      <c r="BV58" s="122" t="s">
        <v>75</v>
      </c>
      <c r="BW58" s="122" t="s">
        <v>92</v>
      </c>
      <c r="BX58" s="122" t="s">
        <v>5</v>
      </c>
      <c r="CL58" s="122" t="s">
        <v>82</v>
      </c>
      <c r="CM58" s="122" t="s">
        <v>83</v>
      </c>
    </row>
    <row r="59" s="4" customFormat="1" ht="23.25" customHeight="1">
      <c r="A59" s="123" t="s">
        <v>84</v>
      </c>
      <c r="B59" s="62"/>
      <c r="C59" s="124"/>
      <c r="D59" s="124"/>
      <c r="E59" s="125" t="s">
        <v>80</v>
      </c>
      <c r="F59" s="125"/>
      <c r="G59" s="125"/>
      <c r="H59" s="125"/>
      <c r="I59" s="125"/>
      <c r="J59" s="124"/>
      <c r="K59" s="125" t="s">
        <v>93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'1 - SO 01 – Odtěžení sedi..._01'!J32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86</v>
      </c>
      <c r="AR59" s="64"/>
      <c r="AS59" s="128">
        <v>0</v>
      </c>
      <c r="AT59" s="129">
        <f>ROUND(SUM(AV59:AW59),2)</f>
        <v>0</v>
      </c>
      <c r="AU59" s="130">
        <f>'1 - SO 01 – Odtěžení sedi..._01'!P88</f>
        <v>0</v>
      </c>
      <c r="AV59" s="129">
        <f>'1 - SO 01 – Odtěžení sedi..._01'!J35</f>
        <v>0</v>
      </c>
      <c r="AW59" s="129">
        <f>'1 - SO 01 – Odtěžení sedi..._01'!J36</f>
        <v>0</v>
      </c>
      <c r="AX59" s="129">
        <f>'1 - SO 01 – Odtěžení sedi..._01'!J37</f>
        <v>0</v>
      </c>
      <c r="AY59" s="129">
        <f>'1 - SO 01 – Odtěžení sedi..._01'!J38</f>
        <v>0</v>
      </c>
      <c r="AZ59" s="129">
        <f>'1 - SO 01 – Odtěžení sedi..._01'!F35</f>
        <v>0</v>
      </c>
      <c r="BA59" s="129">
        <f>'1 - SO 01 – Odtěžení sedi..._01'!F36</f>
        <v>0</v>
      </c>
      <c r="BB59" s="129">
        <f>'1 - SO 01 – Odtěžení sedi..._01'!F37</f>
        <v>0</v>
      </c>
      <c r="BC59" s="129">
        <f>'1 - SO 01 – Odtěžení sedi..._01'!F38</f>
        <v>0</v>
      </c>
      <c r="BD59" s="131">
        <f>'1 - SO 01 – Odtěžení sedi..._01'!F39</f>
        <v>0</v>
      </c>
      <c r="BE59" s="4"/>
      <c r="BT59" s="132" t="s">
        <v>83</v>
      </c>
      <c r="BV59" s="132" t="s">
        <v>75</v>
      </c>
      <c r="BW59" s="132" t="s">
        <v>94</v>
      </c>
      <c r="BX59" s="132" t="s">
        <v>92</v>
      </c>
      <c r="CL59" s="132" t="s">
        <v>82</v>
      </c>
    </row>
    <row r="60" s="4" customFormat="1" ht="23.25" customHeight="1">
      <c r="A60" s="123" t="s">
        <v>84</v>
      </c>
      <c r="B60" s="62"/>
      <c r="C60" s="124"/>
      <c r="D60" s="124"/>
      <c r="E60" s="125" t="s">
        <v>83</v>
      </c>
      <c r="F60" s="125"/>
      <c r="G60" s="125"/>
      <c r="H60" s="125"/>
      <c r="I60" s="125"/>
      <c r="J60" s="124"/>
      <c r="K60" s="125" t="s">
        <v>95</v>
      </c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6">
        <f>'2 - SO 02 – Odtěžení sedi...'!J32</f>
        <v>0</v>
      </c>
      <c r="AH60" s="124"/>
      <c r="AI60" s="124"/>
      <c r="AJ60" s="124"/>
      <c r="AK60" s="124"/>
      <c r="AL60" s="124"/>
      <c r="AM60" s="124"/>
      <c r="AN60" s="126">
        <f>SUM(AG60,AT60)</f>
        <v>0</v>
      </c>
      <c r="AO60" s="124"/>
      <c r="AP60" s="124"/>
      <c r="AQ60" s="127" t="s">
        <v>86</v>
      </c>
      <c r="AR60" s="64"/>
      <c r="AS60" s="128">
        <v>0</v>
      </c>
      <c r="AT60" s="129">
        <f>ROUND(SUM(AV60:AW60),2)</f>
        <v>0</v>
      </c>
      <c r="AU60" s="130">
        <f>'2 - SO 02 – Odtěžení sedi...'!P88</f>
        <v>0</v>
      </c>
      <c r="AV60" s="129">
        <f>'2 - SO 02 – Odtěžení sedi...'!J35</f>
        <v>0</v>
      </c>
      <c r="AW60" s="129">
        <f>'2 - SO 02 – Odtěžení sedi...'!J36</f>
        <v>0</v>
      </c>
      <c r="AX60" s="129">
        <f>'2 - SO 02 – Odtěžení sedi...'!J37</f>
        <v>0</v>
      </c>
      <c r="AY60" s="129">
        <f>'2 - SO 02 – Odtěžení sedi...'!J38</f>
        <v>0</v>
      </c>
      <c r="AZ60" s="129">
        <f>'2 - SO 02 – Odtěžení sedi...'!F35</f>
        <v>0</v>
      </c>
      <c r="BA60" s="129">
        <f>'2 - SO 02 – Odtěžení sedi...'!F36</f>
        <v>0</v>
      </c>
      <c r="BB60" s="129">
        <f>'2 - SO 02 – Odtěžení sedi...'!F37</f>
        <v>0</v>
      </c>
      <c r="BC60" s="129">
        <f>'2 - SO 02 – Odtěžení sedi...'!F38</f>
        <v>0</v>
      </c>
      <c r="BD60" s="131">
        <f>'2 - SO 02 – Odtěžení sedi...'!F39</f>
        <v>0</v>
      </c>
      <c r="BE60" s="4"/>
      <c r="BT60" s="132" t="s">
        <v>83</v>
      </c>
      <c r="BV60" s="132" t="s">
        <v>75</v>
      </c>
      <c r="BW60" s="132" t="s">
        <v>96</v>
      </c>
      <c r="BX60" s="132" t="s">
        <v>92</v>
      </c>
      <c r="CL60" s="132" t="s">
        <v>82</v>
      </c>
    </row>
    <row r="61" s="4" customFormat="1" ht="16.5" customHeight="1">
      <c r="A61" s="123" t="s">
        <v>84</v>
      </c>
      <c r="B61" s="62"/>
      <c r="C61" s="124"/>
      <c r="D61" s="124"/>
      <c r="E61" s="125" t="s">
        <v>97</v>
      </c>
      <c r="F61" s="125"/>
      <c r="G61" s="125"/>
      <c r="H61" s="125"/>
      <c r="I61" s="125"/>
      <c r="J61" s="124"/>
      <c r="K61" s="125" t="s">
        <v>88</v>
      </c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6">
        <f>'3 - VON Vedlejší a ostatn...'!J32</f>
        <v>0</v>
      </c>
      <c r="AH61" s="124"/>
      <c r="AI61" s="124"/>
      <c r="AJ61" s="124"/>
      <c r="AK61" s="124"/>
      <c r="AL61" s="124"/>
      <c r="AM61" s="124"/>
      <c r="AN61" s="126">
        <f>SUM(AG61,AT61)</f>
        <v>0</v>
      </c>
      <c r="AO61" s="124"/>
      <c r="AP61" s="124"/>
      <c r="AQ61" s="127" t="s">
        <v>86</v>
      </c>
      <c r="AR61" s="64"/>
      <c r="AS61" s="133">
        <v>0</v>
      </c>
      <c r="AT61" s="134">
        <f>ROUND(SUM(AV61:AW61),2)</f>
        <v>0</v>
      </c>
      <c r="AU61" s="135">
        <f>'3 - VON Vedlejší a ostatn...'!P88</f>
        <v>0</v>
      </c>
      <c r="AV61" s="134">
        <f>'3 - VON Vedlejší a ostatn...'!J35</f>
        <v>0</v>
      </c>
      <c r="AW61" s="134">
        <f>'3 - VON Vedlejší a ostatn...'!J36</f>
        <v>0</v>
      </c>
      <c r="AX61" s="134">
        <f>'3 - VON Vedlejší a ostatn...'!J37</f>
        <v>0</v>
      </c>
      <c r="AY61" s="134">
        <f>'3 - VON Vedlejší a ostatn...'!J38</f>
        <v>0</v>
      </c>
      <c r="AZ61" s="134">
        <f>'3 - VON Vedlejší a ostatn...'!F35</f>
        <v>0</v>
      </c>
      <c r="BA61" s="134">
        <f>'3 - VON Vedlejší a ostatn...'!F36</f>
        <v>0</v>
      </c>
      <c r="BB61" s="134">
        <f>'3 - VON Vedlejší a ostatn...'!F37</f>
        <v>0</v>
      </c>
      <c r="BC61" s="134">
        <f>'3 - VON Vedlejší a ostatn...'!F38</f>
        <v>0</v>
      </c>
      <c r="BD61" s="136">
        <f>'3 - VON Vedlejší a ostatn...'!F39</f>
        <v>0</v>
      </c>
      <c r="BE61" s="4"/>
      <c r="BT61" s="132" t="s">
        <v>83</v>
      </c>
      <c r="BV61" s="132" t="s">
        <v>75</v>
      </c>
      <c r="BW61" s="132" t="s">
        <v>98</v>
      </c>
      <c r="BX61" s="132" t="s">
        <v>92</v>
      </c>
      <c r="CL61" s="132" t="s">
        <v>82</v>
      </c>
    </row>
    <row r="62" s="2" customFormat="1" ht="30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43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</sheetData>
  <sheetProtection sheet="1" formatColumns="0" formatRows="0" objects="1" scenarios="1" spinCount="100000" saltValue="4vYLqKySxzFa+328Svbq37vDcD5+KHHyO3OvuRllWQ0UxuEw4CxzeKGFF/CX+XkyCpw4msHL9gb5o+vLBYGZzw==" hashValue="0U2sRtHdNGmBYqQqfvUQqh3glhfbqKJthHHaf3oIgMbq5q2KI1KDSke3u9zCdz121jHMpiKiEtQeYCHqIUFlRw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1 - SO 01 – Odtěžení sedi...'!C2" display="/"/>
    <hyperlink ref="A57" location="'2 - VON Vedlejší a ostatn...'!C2" display="/"/>
    <hyperlink ref="A59" location="'1 - SO 01 – Odtěžení sedi..._01'!C2" display="/"/>
    <hyperlink ref="A60" location="'2 - SO 02 – Odtěžení sedi...'!C2" display="/"/>
    <hyperlink ref="A61" location="'3 - VON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hidden="1" s="1" customFormat="1" ht="24.96" customHeight="1">
      <c r="B4" s="19"/>
      <c r="D4" s="139" t="s">
        <v>99</v>
      </c>
      <c r="L4" s="19"/>
      <c r="M4" s="140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1" t="s">
        <v>16</v>
      </c>
      <c r="L6" s="19"/>
    </row>
    <row r="7" hidden="1" s="1" customFormat="1" ht="16.5" customHeight="1">
      <c r="B7" s="19"/>
      <c r="E7" s="142" t="str">
        <f>'Rekapitulace stavby'!K6</f>
        <v>Úpa, Česká Skalice - Zvole, odstranění nánosů po povodni</v>
      </c>
      <c r="F7" s="141"/>
      <c r="G7" s="141"/>
      <c r="H7" s="141"/>
      <c r="L7" s="19"/>
    </row>
    <row r="8" hidden="1" s="1" customFormat="1" ht="12" customHeight="1">
      <c r="B8" s="19"/>
      <c r="D8" s="141" t="s">
        <v>100</v>
      </c>
      <c r="L8" s="19"/>
    </row>
    <row r="9" hidden="1" s="2" customFormat="1" ht="23.25" customHeight="1">
      <c r="A9" s="37"/>
      <c r="B9" s="43"/>
      <c r="C9" s="37"/>
      <c r="D9" s="37"/>
      <c r="E9" s="142" t="s">
        <v>101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1" t="s">
        <v>102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30" customHeight="1">
      <c r="A11" s="37"/>
      <c r="B11" s="43"/>
      <c r="C11" s="37"/>
      <c r="D11" s="37"/>
      <c r="E11" s="144" t="s">
        <v>103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1" t="s">
        <v>18</v>
      </c>
      <c r="E13" s="37"/>
      <c r="F13" s="132" t="s">
        <v>82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21</v>
      </c>
      <c r="E14" s="37"/>
      <c r="F14" s="132" t="s">
        <v>104</v>
      </c>
      <c r="G14" s="37"/>
      <c r="H14" s="37"/>
      <c r="I14" s="141" t="s">
        <v>23</v>
      </c>
      <c r="J14" s="145" t="str">
        <f>'Rekapitulace stavby'!AN8</f>
        <v>29.5.2025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2" t="s">
        <v>105</v>
      </c>
      <c r="F17" s="37"/>
      <c r="G17" s="37"/>
      <c r="H17" s="37"/>
      <c r="I17" s="141" t="s">
        <v>29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29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2" t="s">
        <v>106</v>
      </c>
      <c r="F23" s="37"/>
      <c r="G23" s="37"/>
      <c r="H23" s="37"/>
      <c r="I23" s="141" t="s">
        <v>29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2" t="s">
        <v>107</v>
      </c>
      <c r="F26" s="37"/>
      <c r="G26" s="37"/>
      <c r="H26" s="37"/>
      <c r="I26" s="141" t="s">
        <v>29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6"/>
      <c r="B29" s="147"/>
      <c r="C29" s="146"/>
      <c r="D29" s="146"/>
      <c r="E29" s="148" t="s">
        <v>108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ROUND(J88,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ROUND((SUM(BE88:BE104)),  2)</f>
        <v>0</v>
      </c>
      <c r="G35" s="37"/>
      <c r="H35" s="37"/>
      <c r="I35" s="156">
        <v>0.20999999999999999</v>
      </c>
      <c r="J35" s="155">
        <f>ROUND(((SUM(BE88:BE104))*I35),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ROUND((SUM(BF88:BF104)),  2)</f>
        <v>0</v>
      </c>
      <c r="G36" s="37"/>
      <c r="H36" s="37"/>
      <c r="I36" s="156">
        <v>0.12</v>
      </c>
      <c r="J36" s="155">
        <f>ROUND(((SUM(BF88:BF104))*I36),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ROUND((SUM(BG88:BG104)),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ROUND((SUM(BH88:BH104)),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ROUND((SUM(BI88:BI104)),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109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8" t="str">
        <f>E7</f>
        <v>Úpa, Česká Skalice - Zvole, odstranění nánosů po povodni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23.25" customHeight="1">
      <c r="A52" s="37"/>
      <c r="B52" s="38"/>
      <c r="C52" s="39"/>
      <c r="D52" s="39"/>
      <c r="E52" s="168" t="s">
        <v>101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102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30" customHeight="1">
      <c r="A54" s="37"/>
      <c r="B54" s="38"/>
      <c r="C54" s="39"/>
      <c r="D54" s="39"/>
      <c r="E54" s="68" t="str">
        <f>E11</f>
        <v>1 - SO 01 – Odtěžení sedimentů mezi ř. km 12,954 – 13,039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Česká Skalice</v>
      </c>
      <c r="G56" s="39"/>
      <c r="H56" s="39"/>
      <c r="I56" s="31" t="s">
        <v>23</v>
      </c>
      <c r="J56" s="71" t="str">
        <f>IF(J14="","",J14)</f>
        <v>29.5.2025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54.45" customHeight="1">
      <c r="A58" s="37"/>
      <c r="B58" s="38"/>
      <c r="C58" s="31" t="s">
        <v>25</v>
      </c>
      <c r="D58" s="39"/>
      <c r="E58" s="39"/>
      <c r="F58" s="26" t="str">
        <f>E17</f>
        <v>Povodí Labe,státní podnik,Víta Nejedlého951/8,HK3</v>
      </c>
      <c r="G58" s="39"/>
      <c r="H58" s="39"/>
      <c r="I58" s="31" t="s">
        <v>33</v>
      </c>
      <c r="J58" s="35" t="str">
        <f>E23</f>
        <v>Multiaqua s.r.o.,Veverkova 1343/1, Hrdec Králové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Pavel Romášek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69" t="s">
        <v>110</v>
      </c>
      <c r="D61" s="170"/>
      <c r="E61" s="170"/>
      <c r="F61" s="170"/>
      <c r="G61" s="170"/>
      <c r="H61" s="170"/>
      <c r="I61" s="170"/>
      <c r="J61" s="171" t="s">
        <v>111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J88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112</v>
      </c>
    </row>
    <row r="64" hidden="1" s="9" customFormat="1" ht="24.96" customHeight="1">
      <c r="A64" s="9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J89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9"/>
      <c r="C65" s="124"/>
      <c r="D65" s="180" t="s">
        <v>114</v>
      </c>
      <c r="E65" s="181"/>
      <c r="F65" s="181"/>
      <c r="G65" s="181"/>
      <c r="H65" s="181"/>
      <c r="I65" s="181"/>
      <c r="J65" s="182">
        <f>J90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9"/>
      <c r="C66" s="124"/>
      <c r="D66" s="180" t="s">
        <v>115</v>
      </c>
      <c r="E66" s="181"/>
      <c r="F66" s="181"/>
      <c r="G66" s="181"/>
      <c r="H66" s="181"/>
      <c r="I66" s="181"/>
      <c r="J66" s="182">
        <f>J101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8" t="str">
        <f>E7</f>
        <v>Úpa, Česká Skalice - Zvole, odstranění nánosů po povodni</v>
      </c>
      <c r="F76" s="31"/>
      <c r="G76" s="31"/>
      <c r="H76" s="31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23.25" customHeight="1">
      <c r="A78" s="37"/>
      <c r="B78" s="38"/>
      <c r="C78" s="39"/>
      <c r="D78" s="39"/>
      <c r="E78" s="168" t="s">
        <v>101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102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30" customHeight="1">
      <c r="A80" s="37"/>
      <c r="B80" s="38"/>
      <c r="C80" s="39"/>
      <c r="D80" s="39"/>
      <c r="E80" s="68" t="str">
        <f>E11</f>
        <v>1 - SO 01 – Odtěžení sedimentů mezi ř. km 12,954 – 13,039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>Česká Skalice</v>
      </c>
      <c r="G82" s="39"/>
      <c r="H82" s="39"/>
      <c r="I82" s="31" t="s">
        <v>23</v>
      </c>
      <c r="J82" s="71" t="str">
        <f>IF(J14="","",J14)</f>
        <v>29.5.2025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54.45" customHeight="1">
      <c r="A84" s="37"/>
      <c r="B84" s="38"/>
      <c r="C84" s="31" t="s">
        <v>25</v>
      </c>
      <c r="D84" s="39"/>
      <c r="E84" s="39"/>
      <c r="F84" s="26" t="str">
        <f>E17</f>
        <v>Povodí Labe,státní podnik,Víta Nejedlého951/8,HK3</v>
      </c>
      <c r="G84" s="39"/>
      <c r="H84" s="39"/>
      <c r="I84" s="31" t="s">
        <v>33</v>
      </c>
      <c r="J84" s="35" t="str">
        <f>E23</f>
        <v>Multiaqua s.r.o.,Veverkova 1343/1, Hrdec Králové 2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36</v>
      </c>
      <c r="J85" s="35" t="str">
        <f>E26</f>
        <v>Ing. Pavel Romášek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4"/>
      <c r="B87" s="185"/>
      <c r="C87" s="186" t="s">
        <v>117</v>
      </c>
      <c r="D87" s="187" t="s">
        <v>58</v>
      </c>
      <c r="E87" s="187" t="s">
        <v>54</v>
      </c>
      <c r="F87" s="187" t="s">
        <v>55</v>
      </c>
      <c r="G87" s="187" t="s">
        <v>118</v>
      </c>
      <c r="H87" s="187" t="s">
        <v>119</v>
      </c>
      <c r="I87" s="187" t="s">
        <v>120</v>
      </c>
      <c r="J87" s="187" t="s">
        <v>111</v>
      </c>
      <c r="K87" s="188" t="s">
        <v>121</v>
      </c>
      <c r="L87" s="189"/>
      <c r="M87" s="91" t="s">
        <v>19</v>
      </c>
      <c r="N87" s="92" t="s">
        <v>43</v>
      </c>
      <c r="O87" s="92" t="s">
        <v>122</v>
      </c>
      <c r="P87" s="92" t="s">
        <v>123</v>
      </c>
      <c r="Q87" s="92" t="s">
        <v>124</v>
      </c>
      <c r="R87" s="92" t="s">
        <v>125</v>
      </c>
      <c r="S87" s="92" t="s">
        <v>126</v>
      </c>
      <c r="T87" s="93" t="s">
        <v>127</v>
      </c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="2" customFormat="1" ht="22.8" customHeight="1">
      <c r="A88" s="37"/>
      <c r="B88" s="38"/>
      <c r="C88" s="98" t="s">
        <v>128</v>
      </c>
      <c r="D88" s="39"/>
      <c r="E88" s="39"/>
      <c r="F88" s="39"/>
      <c r="G88" s="39"/>
      <c r="H88" s="39"/>
      <c r="I88" s="39"/>
      <c r="J88" s="190">
        <f>BK88</f>
        <v>0</v>
      </c>
      <c r="K88" s="39"/>
      <c r="L88" s="43"/>
      <c r="M88" s="94"/>
      <c r="N88" s="191"/>
      <c r="O88" s="95"/>
      <c r="P88" s="192">
        <f>P89</f>
        <v>0</v>
      </c>
      <c r="Q88" s="95"/>
      <c r="R88" s="192">
        <f>R89</f>
        <v>0</v>
      </c>
      <c r="S88" s="95"/>
      <c r="T88" s="193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112</v>
      </c>
      <c r="BK88" s="194">
        <f>BK89</f>
        <v>0</v>
      </c>
    </row>
    <row r="89" s="12" customFormat="1" ht="25.92" customHeight="1">
      <c r="A89" s="12"/>
      <c r="B89" s="195"/>
      <c r="C89" s="196"/>
      <c r="D89" s="197" t="s">
        <v>72</v>
      </c>
      <c r="E89" s="198" t="s">
        <v>129</v>
      </c>
      <c r="F89" s="198" t="s">
        <v>130</v>
      </c>
      <c r="G89" s="196"/>
      <c r="H89" s="196"/>
      <c r="I89" s="199"/>
      <c r="J89" s="200">
        <f>BK89</f>
        <v>0</v>
      </c>
      <c r="K89" s="196"/>
      <c r="L89" s="201"/>
      <c r="M89" s="202"/>
      <c r="N89" s="203"/>
      <c r="O89" s="203"/>
      <c r="P89" s="204">
        <f>P90+P101</f>
        <v>0</v>
      </c>
      <c r="Q89" s="203"/>
      <c r="R89" s="204">
        <f>R90+R101</f>
        <v>0</v>
      </c>
      <c r="S89" s="203"/>
      <c r="T89" s="205">
        <f>T90+T101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80</v>
      </c>
      <c r="AT89" s="207" t="s">
        <v>72</v>
      </c>
      <c r="AU89" s="207" t="s">
        <v>73</v>
      </c>
      <c r="AY89" s="206" t="s">
        <v>131</v>
      </c>
      <c r="BK89" s="208">
        <f>BK90+BK101</f>
        <v>0</v>
      </c>
    </row>
    <row r="90" s="12" customFormat="1" ht="22.8" customHeight="1">
      <c r="A90" s="12"/>
      <c r="B90" s="195"/>
      <c r="C90" s="196"/>
      <c r="D90" s="197" t="s">
        <v>72</v>
      </c>
      <c r="E90" s="209" t="s">
        <v>80</v>
      </c>
      <c r="F90" s="209" t="s">
        <v>132</v>
      </c>
      <c r="G90" s="196"/>
      <c r="H90" s="196"/>
      <c r="I90" s="199"/>
      <c r="J90" s="210">
        <f>BK90</f>
        <v>0</v>
      </c>
      <c r="K90" s="196"/>
      <c r="L90" s="201"/>
      <c r="M90" s="202"/>
      <c r="N90" s="203"/>
      <c r="O90" s="203"/>
      <c r="P90" s="204">
        <f>SUM(P91:P100)</f>
        <v>0</v>
      </c>
      <c r="Q90" s="203"/>
      <c r="R90" s="204">
        <f>SUM(R91:R100)</f>
        <v>0</v>
      </c>
      <c r="S90" s="203"/>
      <c r="T90" s="205">
        <f>SUM(T91:T100)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6" t="s">
        <v>80</v>
      </c>
      <c r="AT90" s="207" t="s">
        <v>72</v>
      </c>
      <c r="AU90" s="207" t="s">
        <v>80</v>
      </c>
      <c r="AY90" s="206" t="s">
        <v>131</v>
      </c>
      <c r="BK90" s="208">
        <f>SUM(BK91:BK100)</f>
        <v>0</v>
      </c>
    </row>
    <row r="91" s="2" customFormat="1" ht="16.5" customHeight="1">
      <c r="A91" s="37"/>
      <c r="B91" s="38"/>
      <c r="C91" s="211" t="s">
        <v>80</v>
      </c>
      <c r="D91" s="211" t="s">
        <v>133</v>
      </c>
      <c r="E91" s="212" t="s">
        <v>134</v>
      </c>
      <c r="F91" s="213" t="s">
        <v>135</v>
      </c>
      <c r="G91" s="214" t="s">
        <v>136</v>
      </c>
      <c r="H91" s="215">
        <v>679.39999999999998</v>
      </c>
      <c r="I91" s="216"/>
      <c r="J91" s="217">
        <f>ROUND(I91*H91,2)</f>
        <v>0</v>
      </c>
      <c r="K91" s="213" t="s">
        <v>19</v>
      </c>
      <c r="L91" s="43"/>
      <c r="M91" s="218" t="s">
        <v>19</v>
      </c>
      <c r="N91" s="219" t="s">
        <v>44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2" t="s">
        <v>137</v>
      </c>
      <c r="AT91" s="222" t="s">
        <v>133</v>
      </c>
      <c r="AU91" s="222" t="s">
        <v>83</v>
      </c>
      <c r="AY91" s="16" t="s">
        <v>131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137</v>
      </c>
      <c r="BM91" s="222" t="s">
        <v>138</v>
      </c>
    </row>
    <row r="92" s="2" customFormat="1">
      <c r="A92" s="37"/>
      <c r="B92" s="38"/>
      <c r="C92" s="39"/>
      <c r="D92" s="224" t="s">
        <v>139</v>
      </c>
      <c r="E92" s="39"/>
      <c r="F92" s="225" t="s">
        <v>140</v>
      </c>
      <c r="G92" s="39"/>
      <c r="H92" s="39"/>
      <c r="I92" s="226"/>
      <c r="J92" s="39"/>
      <c r="K92" s="39"/>
      <c r="L92" s="43"/>
      <c r="M92" s="227"/>
      <c r="N92" s="228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139</v>
      </c>
      <c r="AU92" s="16" t="s">
        <v>83</v>
      </c>
    </row>
    <row r="93" s="13" customFormat="1">
      <c r="A93" s="13"/>
      <c r="B93" s="229"/>
      <c r="C93" s="230"/>
      <c r="D93" s="224" t="s">
        <v>141</v>
      </c>
      <c r="E93" s="231" t="s">
        <v>19</v>
      </c>
      <c r="F93" s="232" t="s">
        <v>142</v>
      </c>
      <c r="G93" s="230"/>
      <c r="H93" s="233">
        <v>679.39999999999998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141</v>
      </c>
      <c r="AU93" s="239" t="s">
        <v>83</v>
      </c>
      <c r="AV93" s="13" t="s">
        <v>83</v>
      </c>
      <c r="AW93" s="13" t="s">
        <v>35</v>
      </c>
      <c r="AX93" s="13" t="s">
        <v>80</v>
      </c>
      <c r="AY93" s="239" t="s">
        <v>131</v>
      </c>
    </row>
    <row r="94" s="2" customFormat="1" ht="37.8" customHeight="1">
      <c r="A94" s="37"/>
      <c r="B94" s="38"/>
      <c r="C94" s="211" t="s">
        <v>83</v>
      </c>
      <c r="D94" s="211" t="s">
        <v>133</v>
      </c>
      <c r="E94" s="212" t="s">
        <v>143</v>
      </c>
      <c r="F94" s="213" t="s">
        <v>144</v>
      </c>
      <c r="G94" s="214" t="s">
        <v>136</v>
      </c>
      <c r="H94" s="215">
        <v>679.39999999999998</v>
      </c>
      <c r="I94" s="216"/>
      <c r="J94" s="217">
        <f>ROUND(I94*H94,2)</f>
        <v>0</v>
      </c>
      <c r="K94" s="213" t="s">
        <v>19</v>
      </c>
      <c r="L94" s="43"/>
      <c r="M94" s="218" t="s">
        <v>19</v>
      </c>
      <c r="N94" s="219" t="s">
        <v>44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137</v>
      </c>
      <c r="AT94" s="222" t="s">
        <v>133</v>
      </c>
      <c r="AU94" s="222" t="s">
        <v>83</v>
      </c>
      <c r="AY94" s="16" t="s">
        <v>131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137</v>
      </c>
      <c r="BM94" s="222" t="s">
        <v>145</v>
      </c>
    </row>
    <row r="95" s="2" customFormat="1">
      <c r="A95" s="37"/>
      <c r="B95" s="38"/>
      <c r="C95" s="39"/>
      <c r="D95" s="224" t="s">
        <v>139</v>
      </c>
      <c r="E95" s="39"/>
      <c r="F95" s="225" t="s">
        <v>146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139</v>
      </c>
      <c r="AU95" s="16" t="s">
        <v>83</v>
      </c>
    </row>
    <row r="96" s="13" customFormat="1">
      <c r="A96" s="13"/>
      <c r="B96" s="229"/>
      <c r="C96" s="230"/>
      <c r="D96" s="224" t="s">
        <v>141</v>
      </c>
      <c r="E96" s="231" t="s">
        <v>19</v>
      </c>
      <c r="F96" s="232" t="s">
        <v>142</v>
      </c>
      <c r="G96" s="230"/>
      <c r="H96" s="233">
        <v>679.39999999999998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141</v>
      </c>
      <c r="AU96" s="239" t="s">
        <v>83</v>
      </c>
      <c r="AV96" s="13" t="s">
        <v>83</v>
      </c>
      <c r="AW96" s="13" t="s">
        <v>35</v>
      </c>
      <c r="AX96" s="13" t="s">
        <v>80</v>
      </c>
      <c r="AY96" s="239" t="s">
        <v>131</v>
      </c>
    </row>
    <row r="97" s="2" customFormat="1" ht="24.15" customHeight="1">
      <c r="A97" s="37"/>
      <c r="B97" s="38"/>
      <c r="C97" s="211" t="s">
        <v>97</v>
      </c>
      <c r="D97" s="211" t="s">
        <v>133</v>
      </c>
      <c r="E97" s="212" t="s">
        <v>147</v>
      </c>
      <c r="F97" s="213" t="s">
        <v>148</v>
      </c>
      <c r="G97" s="214" t="s">
        <v>136</v>
      </c>
      <c r="H97" s="215">
        <v>679.39999999999998</v>
      </c>
      <c r="I97" s="216"/>
      <c r="J97" s="217">
        <f>ROUND(I97*H97,2)</f>
        <v>0</v>
      </c>
      <c r="K97" s="213" t="s">
        <v>19</v>
      </c>
      <c r="L97" s="43"/>
      <c r="M97" s="218" t="s">
        <v>19</v>
      </c>
      <c r="N97" s="219" t="s">
        <v>44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137</v>
      </c>
      <c r="AT97" s="222" t="s">
        <v>133</v>
      </c>
      <c r="AU97" s="222" t="s">
        <v>83</v>
      </c>
      <c r="AY97" s="16" t="s">
        <v>131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137</v>
      </c>
      <c r="BM97" s="222" t="s">
        <v>149</v>
      </c>
    </row>
    <row r="98" s="2" customFormat="1">
      <c r="A98" s="37"/>
      <c r="B98" s="38"/>
      <c r="C98" s="39"/>
      <c r="D98" s="224" t="s">
        <v>139</v>
      </c>
      <c r="E98" s="39"/>
      <c r="F98" s="225" t="s">
        <v>150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139</v>
      </c>
      <c r="AU98" s="16" t="s">
        <v>83</v>
      </c>
    </row>
    <row r="99" s="14" customFormat="1">
      <c r="A99" s="14"/>
      <c r="B99" s="240"/>
      <c r="C99" s="241"/>
      <c r="D99" s="224" t="s">
        <v>141</v>
      </c>
      <c r="E99" s="242" t="s">
        <v>19</v>
      </c>
      <c r="F99" s="243" t="s">
        <v>151</v>
      </c>
      <c r="G99" s="241"/>
      <c r="H99" s="242" t="s">
        <v>19</v>
      </c>
      <c r="I99" s="244"/>
      <c r="J99" s="241"/>
      <c r="K99" s="241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141</v>
      </c>
      <c r="AU99" s="249" t="s">
        <v>83</v>
      </c>
      <c r="AV99" s="14" t="s">
        <v>80</v>
      </c>
      <c r="AW99" s="14" t="s">
        <v>35</v>
      </c>
      <c r="AX99" s="14" t="s">
        <v>73</v>
      </c>
      <c r="AY99" s="249" t="s">
        <v>131</v>
      </c>
    </row>
    <row r="100" s="13" customFormat="1">
      <c r="A100" s="13"/>
      <c r="B100" s="229"/>
      <c r="C100" s="230"/>
      <c r="D100" s="224" t="s">
        <v>141</v>
      </c>
      <c r="E100" s="231" t="s">
        <v>19</v>
      </c>
      <c r="F100" s="232" t="s">
        <v>142</v>
      </c>
      <c r="G100" s="230"/>
      <c r="H100" s="233">
        <v>679.39999999999998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141</v>
      </c>
      <c r="AU100" s="239" t="s">
        <v>83</v>
      </c>
      <c r="AV100" s="13" t="s">
        <v>83</v>
      </c>
      <c r="AW100" s="13" t="s">
        <v>35</v>
      </c>
      <c r="AX100" s="13" t="s">
        <v>80</v>
      </c>
      <c r="AY100" s="239" t="s">
        <v>131</v>
      </c>
    </row>
    <row r="101" s="12" customFormat="1" ht="22.8" customHeight="1">
      <c r="A101" s="12"/>
      <c r="B101" s="195"/>
      <c r="C101" s="196"/>
      <c r="D101" s="197" t="s">
        <v>72</v>
      </c>
      <c r="E101" s="209" t="s">
        <v>152</v>
      </c>
      <c r="F101" s="209" t="s">
        <v>153</v>
      </c>
      <c r="G101" s="196"/>
      <c r="H101" s="196"/>
      <c r="I101" s="199"/>
      <c r="J101" s="210">
        <f>BK101</f>
        <v>0</v>
      </c>
      <c r="K101" s="196"/>
      <c r="L101" s="201"/>
      <c r="M101" s="202"/>
      <c r="N101" s="203"/>
      <c r="O101" s="203"/>
      <c r="P101" s="204">
        <f>SUM(P102:P104)</f>
        <v>0</v>
      </c>
      <c r="Q101" s="203"/>
      <c r="R101" s="204">
        <f>SUM(R102:R104)</f>
        <v>0</v>
      </c>
      <c r="S101" s="203"/>
      <c r="T101" s="205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6" t="s">
        <v>137</v>
      </c>
      <c r="AT101" s="207" t="s">
        <v>72</v>
      </c>
      <c r="AU101" s="207" t="s">
        <v>80</v>
      </c>
      <c r="AY101" s="206" t="s">
        <v>131</v>
      </c>
      <c r="BK101" s="208">
        <f>SUM(BK102:BK104)</f>
        <v>0</v>
      </c>
    </row>
    <row r="102" s="2" customFormat="1" ht="16.5" customHeight="1">
      <c r="A102" s="37"/>
      <c r="B102" s="38"/>
      <c r="C102" s="211" t="s">
        <v>137</v>
      </c>
      <c r="D102" s="211" t="s">
        <v>133</v>
      </c>
      <c r="E102" s="212" t="s">
        <v>154</v>
      </c>
      <c r="F102" s="213" t="s">
        <v>155</v>
      </c>
      <c r="G102" s="214" t="s">
        <v>136</v>
      </c>
      <c r="H102" s="215">
        <v>-679.39999999999998</v>
      </c>
      <c r="I102" s="216"/>
      <c r="J102" s="217">
        <f>ROUND(I102*H102,2)</f>
        <v>0</v>
      </c>
      <c r="K102" s="213" t="s">
        <v>19</v>
      </c>
      <c r="L102" s="43"/>
      <c r="M102" s="218" t="s">
        <v>19</v>
      </c>
      <c r="N102" s="219" t="s">
        <v>44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137</v>
      </c>
      <c r="AT102" s="222" t="s">
        <v>133</v>
      </c>
      <c r="AU102" s="222" t="s">
        <v>83</v>
      </c>
      <c r="AY102" s="16" t="s">
        <v>131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80</v>
      </c>
      <c r="BK102" s="223">
        <f>ROUND(I102*H102,2)</f>
        <v>0</v>
      </c>
      <c r="BL102" s="16" t="s">
        <v>137</v>
      </c>
      <c r="BM102" s="222" t="s">
        <v>156</v>
      </c>
    </row>
    <row r="103" s="2" customFormat="1">
      <c r="A103" s="37"/>
      <c r="B103" s="38"/>
      <c r="C103" s="39"/>
      <c r="D103" s="224" t="s">
        <v>139</v>
      </c>
      <c r="E103" s="39"/>
      <c r="F103" s="225" t="s">
        <v>157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139</v>
      </c>
      <c r="AU103" s="16" t="s">
        <v>83</v>
      </c>
    </row>
    <row r="104" s="13" customFormat="1">
      <c r="A104" s="13"/>
      <c r="B104" s="229"/>
      <c r="C104" s="230"/>
      <c r="D104" s="224" t="s">
        <v>141</v>
      </c>
      <c r="E104" s="231" t="s">
        <v>19</v>
      </c>
      <c r="F104" s="232" t="s">
        <v>158</v>
      </c>
      <c r="G104" s="230"/>
      <c r="H104" s="233">
        <v>-679.39999999999998</v>
      </c>
      <c r="I104" s="234"/>
      <c r="J104" s="230"/>
      <c r="K104" s="230"/>
      <c r="L104" s="235"/>
      <c r="M104" s="250"/>
      <c r="N104" s="251"/>
      <c r="O104" s="251"/>
      <c r="P104" s="251"/>
      <c r="Q104" s="251"/>
      <c r="R104" s="251"/>
      <c r="S104" s="251"/>
      <c r="T104" s="25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141</v>
      </c>
      <c r="AU104" s="239" t="s">
        <v>83</v>
      </c>
      <c r="AV104" s="13" t="s">
        <v>83</v>
      </c>
      <c r="AW104" s="13" t="s">
        <v>35</v>
      </c>
      <c r="AX104" s="13" t="s">
        <v>80</v>
      </c>
      <c r="AY104" s="239" t="s">
        <v>131</v>
      </c>
    </row>
    <row r="105" s="2" customFormat="1" ht="6.96" customHeight="1">
      <c r="A105" s="37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ZoEXUPu/anGOr2jpNr216JiolNYCCp2eHit+pE/3Os/tlDf4fe9dQaW17K6rWvrehLSsHmnhiaHrD21l0thZvA==" hashValue="IOCeAhcEwpre2uCDg1xoEzxCvFYX3Wkr2EPfw4bY2yrXu0C574rShENMdMt7xu3cuR/+7a1MgXOv9nLKnDLE5A==" algorithmName="SHA-512" password="CC35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hidden="1" s="1" customFormat="1" ht="24.96" customHeight="1">
      <c r="B4" s="19"/>
      <c r="D4" s="139" t="s">
        <v>99</v>
      </c>
      <c r="L4" s="19"/>
      <c r="M4" s="140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1" t="s">
        <v>16</v>
      </c>
      <c r="L6" s="19"/>
    </row>
    <row r="7" hidden="1" s="1" customFormat="1" ht="16.5" customHeight="1">
      <c r="B7" s="19"/>
      <c r="E7" s="142" t="str">
        <f>'Rekapitulace stavby'!K6</f>
        <v>Úpa, Česká Skalice - Zvole, odstranění nánosů po povodni</v>
      </c>
      <c r="F7" s="141"/>
      <c r="G7" s="141"/>
      <c r="H7" s="141"/>
      <c r="L7" s="19"/>
    </row>
    <row r="8" hidden="1" s="1" customFormat="1" ht="12" customHeight="1">
      <c r="B8" s="19"/>
      <c r="D8" s="141" t="s">
        <v>100</v>
      </c>
      <c r="L8" s="19"/>
    </row>
    <row r="9" hidden="1" s="2" customFormat="1" ht="23.25" customHeight="1">
      <c r="A9" s="37"/>
      <c r="B9" s="43"/>
      <c r="C9" s="37"/>
      <c r="D9" s="37"/>
      <c r="E9" s="142" t="s">
        <v>101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1" t="s">
        <v>102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4" t="s">
        <v>159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1" t="s">
        <v>18</v>
      </c>
      <c r="E13" s="37"/>
      <c r="F13" s="132" t="s">
        <v>82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21</v>
      </c>
      <c r="E14" s="37"/>
      <c r="F14" s="132" t="s">
        <v>104</v>
      </c>
      <c r="G14" s="37"/>
      <c r="H14" s="37"/>
      <c r="I14" s="141" t="s">
        <v>23</v>
      </c>
      <c r="J14" s="145" t="str">
        <f>'Rekapitulace stavby'!AN8</f>
        <v>29.5.2025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2" t="s">
        <v>105</v>
      </c>
      <c r="F17" s="37"/>
      <c r="G17" s="37"/>
      <c r="H17" s="37"/>
      <c r="I17" s="141" t="s">
        <v>29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29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2" t="s">
        <v>106</v>
      </c>
      <c r="F23" s="37"/>
      <c r="G23" s="37"/>
      <c r="H23" s="37"/>
      <c r="I23" s="141" t="s">
        <v>29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2" t="s">
        <v>107</v>
      </c>
      <c r="F26" s="37"/>
      <c r="G26" s="37"/>
      <c r="H26" s="37"/>
      <c r="I26" s="141" t="s">
        <v>29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ROUND(J88,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ROUND((SUM(BE88:BE129)),  2)</f>
        <v>0</v>
      </c>
      <c r="G35" s="37"/>
      <c r="H35" s="37"/>
      <c r="I35" s="156">
        <v>0.20999999999999999</v>
      </c>
      <c r="J35" s="155">
        <f>ROUND(((SUM(BE88:BE129))*I35),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ROUND((SUM(BF88:BF129)),  2)</f>
        <v>0</v>
      </c>
      <c r="G36" s="37"/>
      <c r="H36" s="37"/>
      <c r="I36" s="156">
        <v>0.12</v>
      </c>
      <c r="J36" s="155">
        <f>ROUND(((SUM(BF88:BF129))*I36),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ROUND((SUM(BG88:BG129)),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ROUND((SUM(BH88:BH129)),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ROUND((SUM(BI88:BI129)),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109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8" t="str">
        <f>E7</f>
        <v>Úpa, Česká Skalice - Zvole, odstranění nánosů po povodni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23.25" customHeight="1">
      <c r="A52" s="37"/>
      <c r="B52" s="38"/>
      <c r="C52" s="39"/>
      <c r="D52" s="39"/>
      <c r="E52" s="168" t="s">
        <v>101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102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8" t="str">
        <f>E11</f>
        <v>2 - VON Vedlejší a ostatní náklady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Česká Skalice</v>
      </c>
      <c r="G56" s="39"/>
      <c r="H56" s="39"/>
      <c r="I56" s="31" t="s">
        <v>23</v>
      </c>
      <c r="J56" s="71" t="str">
        <f>IF(J14="","",J14)</f>
        <v>29.5.2025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54.45" customHeight="1">
      <c r="A58" s="37"/>
      <c r="B58" s="38"/>
      <c r="C58" s="31" t="s">
        <v>25</v>
      </c>
      <c r="D58" s="39"/>
      <c r="E58" s="39"/>
      <c r="F58" s="26" t="str">
        <f>E17</f>
        <v>Povodí Labe,státní podnik,Víta Nejedlého951/8,HK3</v>
      </c>
      <c r="G58" s="39"/>
      <c r="H58" s="39"/>
      <c r="I58" s="31" t="s">
        <v>33</v>
      </c>
      <c r="J58" s="35" t="str">
        <f>E23</f>
        <v>Multiaqua s.r.o.,Veverkova 1343/1, Hrdec Králové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Pavel Romášek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69" t="s">
        <v>110</v>
      </c>
      <c r="D61" s="170"/>
      <c r="E61" s="170"/>
      <c r="F61" s="170"/>
      <c r="G61" s="170"/>
      <c r="H61" s="170"/>
      <c r="I61" s="170"/>
      <c r="J61" s="171" t="s">
        <v>111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J88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112</v>
      </c>
    </row>
    <row r="64" hidden="1" s="9" customFormat="1" ht="24.96" customHeight="1">
      <c r="A64" s="9"/>
      <c r="B64" s="173"/>
      <c r="C64" s="174"/>
      <c r="D64" s="175" t="s">
        <v>160</v>
      </c>
      <c r="E64" s="176"/>
      <c r="F64" s="176"/>
      <c r="G64" s="176"/>
      <c r="H64" s="176"/>
      <c r="I64" s="176"/>
      <c r="J64" s="177">
        <f>J89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9"/>
      <c r="C65" s="124"/>
      <c r="D65" s="180" t="s">
        <v>161</v>
      </c>
      <c r="E65" s="181"/>
      <c r="F65" s="181"/>
      <c r="G65" s="181"/>
      <c r="H65" s="181"/>
      <c r="I65" s="181"/>
      <c r="J65" s="182">
        <f>J90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9"/>
      <c r="C66" s="124"/>
      <c r="D66" s="180" t="s">
        <v>162</v>
      </c>
      <c r="E66" s="181"/>
      <c r="F66" s="181"/>
      <c r="G66" s="181"/>
      <c r="H66" s="181"/>
      <c r="I66" s="181"/>
      <c r="J66" s="182">
        <f>J103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8" t="str">
        <f>E7</f>
        <v>Úpa, Česká Skalice - Zvole, odstranění nánosů po povodni</v>
      </c>
      <c r="F76" s="31"/>
      <c r="G76" s="31"/>
      <c r="H76" s="31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23.25" customHeight="1">
      <c r="A78" s="37"/>
      <c r="B78" s="38"/>
      <c r="C78" s="39"/>
      <c r="D78" s="39"/>
      <c r="E78" s="168" t="s">
        <v>101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102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E11</f>
        <v>2 - VON Vedlejší a ostatní náklady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>Česká Skalice</v>
      </c>
      <c r="G82" s="39"/>
      <c r="H82" s="39"/>
      <c r="I82" s="31" t="s">
        <v>23</v>
      </c>
      <c r="J82" s="71" t="str">
        <f>IF(J14="","",J14)</f>
        <v>29.5.2025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54.45" customHeight="1">
      <c r="A84" s="37"/>
      <c r="B84" s="38"/>
      <c r="C84" s="31" t="s">
        <v>25</v>
      </c>
      <c r="D84" s="39"/>
      <c r="E84" s="39"/>
      <c r="F84" s="26" t="str">
        <f>E17</f>
        <v>Povodí Labe,státní podnik,Víta Nejedlého951/8,HK3</v>
      </c>
      <c r="G84" s="39"/>
      <c r="H84" s="39"/>
      <c r="I84" s="31" t="s">
        <v>33</v>
      </c>
      <c r="J84" s="35" t="str">
        <f>E23</f>
        <v>Multiaqua s.r.o.,Veverkova 1343/1, Hrdec Králové 2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36</v>
      </c>
      <c r="J85" s="35" t="str">
        <f>E26</f>
        <v>Ing. Pavel Romášek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4"/>
      <c r="B87" s="185"/>
      <c r="C87" s="186" t="s">
        <v>117</v>
      </c>
      <c r="D87" s="187" t="s">
        <v>58</v>
      </c>
      <c r="E87" s="187" t="s">
        <v>54</v>
      </c>
      <c r="F87" s="187" t="s">
        <v>55</v>
      </c>
      <c r="G87" s="187" t="s">
        <v>118</v>
      </c>
      <c r="H87" s="187" t="s">
        <v>119</v>
      </c>
      <c r="I87" s="187" t="s">
        <v>120</v>
      </c>
      <c r="J87" s="187" t="s">
        <v>111</v>
      </c>
      <c r="K87" s="188" t="s">
        <v>121</v>
      </c>
      <c r="L87" s="189"/>
      <c r="M87" s="91" t="s">
        <v>19</v>
      </c>
      <c r="N87" s="92" t="s">
        <v>43</v>
      </c>
      <c r="O87" s="92" t="s">
        <v>122</v>
      </c>
      <c r="P87" s="92" t="s">
        <v>123</v>
      </c>
      <c r="Q87" s="92" t="s">
        <v>124</v>
      </c>
      <c r="R87" s="92" t="s">
        <v>125</v>
      </c>
      <c r="S87" s="92" t="s">
        <v>126</v>
      </c>
      <c r="T87" s="93" t="s">
        <v>127</v>
      </c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="2" customFormat="1" ht="22.8" customHeight="1">
      <c r="A88" s="37"/>
      <c r="B88" s="38"/>
      <c r="C88" s="98" t="s">
        <v>128</v>
      </c>
      <c r="D88" s="39"/>
      <c r="E88" s="39"/>
      <c r="F88" s="39"/>
      <c r="G88" s="39"/>
      <c r="H88" s="39"/>
      <c r="I88" s="39"/>
      <c r="J88" s="190">
        <f>BK88</f>
        <v>0</v>
      </c>
      <c r="K88" s="39"/>
      <c r="L88" s="43"/>
      <c r="M88" s="94"/>
      <c r="N88" s="191"/>
      <c r="O88" s="95"/>
      <c r="P88" s="192">
        <f>P89</f>
        <v>0</v>
      </c>
      <c r="Q88" s="95"/>
      <c r="R88" s="192">
        <f>R89</f>
        <v>0</v>
      </c>
      <c r="S88" s="95"/>
      <c r="T88" s="193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112</v>
      </c>
      <c r="BK88" s="194">
        <f>BK89</f>
        <v>0</v>
      </c>
    </row>
    <row r="89" s="12" customFormat="1" ht="25.92" customHeight="1">
      <c r="A89" s="12"/>
      <c r="B89" s="195"/>
      <c r="C89" s="196"/>
      <c r="D89" s="197" t="s">
        <v>72</v>
      </c>
      <c r="E89" s="198" t="s">
        <v>163</v>
      </c>
      <c r="F89" s="198" t="s">
        <v>164</v>
      </c>
      <c r="G89" s="196"/>
      <c r="H89" s="196"/>
      <c r="I89" s="199"/>
      <c r="J89" s="200">
        <f>BK89</f>
        <v>0</v>
      </c>
      <c r="K89" s="196"/>
      <c r="L89" s="201"/>
      <c r="M89" s="202"/>
      <c r="N89" s="203"/>
      <c r="O89" s="203"/>
      <c r="P89" s="204">
        <f>P90+P103</f>
        <v>0</v>
      </c>
      <c r="Q89" s="203"/>
      <c r="R89" s="204">
        <f>R90+R103</f>
        <v>0</v>
      </c>
      <c r="S89" s="203"/>
      <c r="T89" s="205">
        <f>T90+T103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165</v>
      </c>
      <c r="AT89" s="207" t="s">
        <v>72</v>
      </c>
      <c r="AU89" s="207" t="s">
        <v>73</v>
      </c>
      <c r="AY89" s="206" t="s">
        <v>131</v>
      </c>
      <c r="BK89" s="208">
        <f>BK90+BK103</f>
        <v>0</v>
      </c>
    </row>
    <row r="90" s="12" customFormat="1" ht="22.8" customHeight="1">
      <c r="A90" s="12"/>
      <c r="B90" s="195"/>
      <c r="C90" s="196"/>
      <c r="D90" s="197" t="s">
        <v>72</v>
      </c>
      <c r="E90" s="209" t="s">
        <v>166</v>
      </c>
      <c r="F90" s="209" t="s">
        <v>167</v>
      </c>
      <c r="G90" s="196"/>
      <c r="H90" s="196"/>
      <c r="I90" s="199"/>
      <c r="J90" s="210">
        <f>BK90</f>
        <v>0</v>
      </c>
      <c r="K90" s="196"/>
      <c r="L90" s="201"/>
      <c r="M90" s="202"/>
      <c r="N90" s="203"/>
      <c r="O90" s="203"/>
      <c r="P90" s="204">
        <f>SUM(P91:P102)</f>
        <v>0</v>
      </c>
      <c r="Q90" s="203"/>
      <c r="R90" s="204">
        <f>SUM(R91:R102)</f>
        <v>0</v>
      </c>
      <c r="S90" s="203"/>
      <c r="T90" s="205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6" t="s">
        <v>165</v>
      </c>
      <c r="AT90" s="207" t="s">
        <v>72</v>
      </c>
      <c r="AU90" s="207" t="s">
        <v>80</v>
      </c>
      <c r="AY90" s="206" t="s">
        <v>131</v>
      </c>
      <c r="BK90" s="208">
        <f>SUM(BK91:BK102)</f>
        <v>0</v>
      </c>
    </row>
    <row r="91" s="2" customFormat="1" ht="24.15" customHeight="1">
      <c r="A91" s="37"/>
      <c r="B91" s="38"/>
      <c r="C91" s="211" t="s">
        <v>80</v>
      </c>
      <c r="D91" s="211" t="s">
        <v>133</v>
      </c>
      <c r="E91" s="212" t="s">
        <v>168</v>
      </c>
      <c r="F91" s="213" t="s">
        <v>169</v>
      </c>
      <c r="G91" s="214" t="s">
        <v>170</v>
      </c>
      <c r="H91" s="215">
        <v>1</v>
      </c>
      <c r="I91" s="216"/>
      <c r="J91" s="217">
        <f>ROUND(I91*H91,2)</f>
        <v>0</v>
      </c>
      <c r="K91" s="213" t="s">
        <v>19</v>
      </c>
      <c r="L91" s="43"/>
      <c r="M91" s="218" t="s">
        <v>19</v>
      </c>
      <c r="N91" s="219" t="s">
        <v>44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2" t="s">
        <v>171</v>
      </c>
      <c r="AT91" s="222" t="s">
        <v>133</v>
      </c>
      <c r="AU91" s="222" t="s">
        <v>83</v>
      </c>
      <c r="AY91" s="16" t="s">
        <v>131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171</v>
      </c>
      <c r="BM91" s="222" t="s">
        <v>172</v>
      </c>
    </row>
    <row r="92" s="14" customFormat="1">
      <c r="A92" s="14"/>
      <c r="B92" s="240"/>
      <c r="C92" s="241"/>
      <c r="D92" s="224" t="s">
        <v>141</v>
      </c>
      <c r="E92" s="242" t="s">
        <v>19</v>
      </c>
      <c r="F92" s="243" t="s">
        <v>173</v>
      </c>
      <c r="G92" s="241"/>
      <c r="H92" s="242" t="s">
        <v>19</v>
      </c>
      <c r="I92" s="244"/>
      <c r="J92" s="241"/>
      <c r="K92" s="241"/>
      <c r="L92" s="245"/>
      <c r="M92" s="246"/>
      <c r="N92" s="247"/>
      <c r="O92" s="247"/>
      <c r="P92" s="247"/>
      <c r="Q92" s="247"/>
      <c r="R92" s="247"/>
      <c r="S92" s="247"/>
      <c r="T92" s="24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9" t="s">
        <v>141</v>
      </c>
      <c r="AU92" s="249" t="s">
        <v>83</v>
      </c>
      <c r="AV92" s="14" t="s">
        <v>80</v>
      </c>
      <c r="AW92" s="14" t="s">
        <v>35</v>
      </c>
      <c r="AX92" s="14" t="s">
        <v>73</v>
      </c>
      <c r="AY92" s="249" t="s">
        <v>131</v>
      </c>
    </row>
    <row r="93" s="14" customFormat="1">
      <c r="A93" s="14"/>
      <c r="B93" s="240"/>
      <c r="C93" s="241"/>
      <c r="D93" s="224" t="s">
        <v>141</v>
      </c>
      <c r="E93" s="242" t="s">
        <v>19</v>
      </c>
      <c r="F93" s="243" t="s">
        <v>174</v>
      </c>
      <c r="G93" s="241"/>
      <c r="H93" s="242" t="s">
        <v>19</v>
      </c>
      <c r="I93" s="244"/>
      <c r="J93" s="241"/>
      <c r="K93" s="241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141</v>
      </c>
      <c r="AU93" s="249" t="s">
        <v>83</v>
      </c>
      <c r="AV93" s="14" t="s">
        <v>80</v>
      </c>
      <c r="AW93" s="14" t="s">
        <v>35</v>
      </c>
      <c r="AX93" s="14" t="s">
        <v>73</v>
      </c>
      <c r="AY93" s="249" t="s">
        <v>131</v>
      </c>
    </row>
    <row r="94" s="14" customFormat="1">
      <c r="A94" s="14"/>
      <c r="B94" s="240"/>
      <c r="C94" s="241"/>
      <c r="D94" s="224" t="s">
        <v>141</v>
      </c>
      <c r="E94" s="242" t="s">
        <v>19</v>
      </c>
      <c r="F94" s="243" t="s">
        <v>175</v>
      </c>
      <c r="G94" s="241"/>
      <c r="H94" s="242" t="s">
        <v>19</v>
      </c>
      <c r="I94" s="244"/>
      <c r="J94" s="241"/>
      <c r="K94" s="241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141</v>
      </c>
      <c r="AU94" s="249" t="s">
        <v>83</v>
      </c>
      <c r="AV94" s="14" t="s">
        <v>80</v>
      </c>
      <c r="AW94" s="14" t="s">
        <v>35</v>
      </c>
      <c r="AX94" s="14" t="s">
        <v>73</v>
      </c>
      <c r="AY94" s="249" t="s">
        <v>131</v>
      </c>
    </row>
    <row r="95" s="14" customFormat="1">
      <c r="A95" s="14"/>
      <c r="B95" s="240"/>
      <c r="C95" s="241"/>
      <c r="D95" s="224" t="s">
        <v>141</v>
      </c>
      <c r="E95" s="242" t="s">
        <v>19</v>
      </c>
      <c r="F95" s="243" t="s">
        <v>176</v>
      </c>
      <c r="G95" s="241"/>
      <c r="H95" s="242" t="s">
        <v>19</v>
      </c>
      <c r="I95" s="244"/>
      <c r="J95" s="241"/>
      <c r="K95" s="241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141</v>
      </c>
      <c r="AU95" s="249" t="s">
        <v>83</v>
      </c>
      <c r="AV95" s="14" t="s">
        <v>80</v>
      </c>
      <c r="AW95" s="14" t="s">
        <v>35</v>
      </c>
      <c r="AX95" s="14" t="s">
        <v>73</v>
      </c>
      <c r="AY95" s="249" t="s">
        <v>131</v>
      </c>
    </row>
    <row r="96" s="13" customFormat="1">
      <c r="A96" s="13"/>
      <c r="B96" s="229"/>
      <c r="C96" s="230"/>
      <c r="D96" s="224" t="s">
        <v>141</v>
      </c>
      <c r="E96" s="231" t="s">
        <v>19</v>
      </c>
      <c r="F96" s="232" t="s">
        <v>80</v>
      </c>
      <c r="G96" s="230"/>
      <c r="H96" s="233">
        <v>1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141</v>
      </c>
      <c r="AU96" s="239" t="s">
        <v>83</v>
      </c>
      <c r="AV96" s="13" t="s">
        <v>83</v>
      </c>
      <c r="AW96" s="13" t="s">
        <v>35</v>
      </c>
      <c r="AX96" s="13" t="s">
        <v>80</v>
      </c>
      <c r="AY96" s="239" t="s">
        <v>131</v>
      </c>
    </row>
    <row r="97" s="2" customFormat="1" ht="44.25" customHeight="1">
      <c r="A97" s="37"/>
      <c r="B97" s="38"/>
      <c r="C97" s="211" t="s">
        <v>83</v>
      </c>
      <c r="D97" s="211" t="s">
        <v>133</v>
      </c>
      <c r="E97" s="212" t="s">
        <v>177</v>
      </c>
      <c r="F97" s="213" t="s">
        <v>178</v>
      </c>
      <c r="G97" s="214" t="s">
        <v>170</v>
      </c>
      <c r="H97" s="215">
        <v>1</v>
      </c>
      <c r="I97" s="216"/>
      <c r="J97" s="217">
        <f>ROUND(I97*H97,2)</f>
        <v>0</v>
      </c>
      <c r="K97" s="213" t="s">
        <v>19</v>
      </c>
      <c r="L97" s="43"/>
      <c r="M97" s="218" t="s">
        <v>19</v>
      </c>
      <c r="N97" s="219" t="s">
        <v>44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137</v>
      </c>
      <c r="AT97" s="222" t="s">
        <v>133</v>
      </c>
      <c r="AU97" s="222" t="s">
        <v>83</v>
      </c>
      <c r="AY97" s="16" t="s">
        <v>131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137</v>
      </c>
      <c r="BM97" s="222" t="s">
        <v>179</v>
      </c>
    </row>
    <row r="98" s="2" customFormat="1" ht="49.05" customHeight="1">
      <c r="A98" s="37"/>
      <c r="B98" s="38"/>
      <c r="C98" s="211" t="s">
        <v>97</v>
      </c>
      <c r="D98" s="211" t="s">
        <v>133</v>
      </c>
      <c r="E98" s="212" t="s">
        <v>180</v>
      </c>
      <c r="F98" s="213" t="s">
        <v>181</v>
      </c>
      <c r="G98" s="214" t="s">
        <v>170</v>
      </c>
      <c r="H98" s="215">
        <v>1</v>
      </c>
      <c r="I98" s="216"/>
      <c r="J98" s="217">
        <f>ROUND(I98*H98,2)</f>
        <v>0</v>
      </c>
      <c r="K98" s="213" t="s">
        <v>19</v>
      </c>
      <c r="L98" s="43"/>
      <c r="M98" s="218" t="s">
        <v>19</v>
      </c>
      <c r="N98" s="219" t="s">
        <v>44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137</v>
      </c>
      <c r="AT98" s="222" t="s">
        <v>133</v>
      </c>
      <c r="AU98" s="222" t="s">
        <v>83</v>
      </c>
      <c r="AY98" s="16" t="s">
        <v>131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80</v>
      </c>
      <c r="BK98" s="223">
        <f>ROUND(I98*H98,2)</f>
        <v>0</v>
      </c>
      <c r="BL98" s="16" t="s">
        <v>137</v>
      </c>
      <c r="BM98" s="222" t="s">
        <v>182</v>
      </c>
    </row>
    <row r="99" s="2" customFormat="1">
      <c r="A99" s="37"/>
      <c r="B99" s="38"/>
      <c r="C99" s="39"/>
      <c r="D99" s="224" t="s">
        <v>139</v>
      </c>
      <c r="E99" s="39"/>
      <c r="F99" s="225" t="s">
        <v>183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139</v>
      </c>
      <c r="AU99" s="16" t="s">
        <v>83</v>
      </c>
    </row>
    <row r="100" s="2" customFormat="1" ht="16.5" customHeight="1">
      <c r="A100" s="37"/>
      <c r="B100" s="38"/>
      <c r="C100" s="211" t="s">
        <v>137</v>
      </c>
      <c r="D100" s="211" t="s">
        <v>133</v>
      </c>
      <c r="E100" s="212" t="s">
        <v>184</v>
      </c>
      <c r="F100" s="213" t="s">
        <v>185</v>
      </c>
      <c r="G100" s="214" t="s">
        <v>170</v>
      </c>
      <c r="H100" s="215">
        <v>1</v>
      </c>
      <c r="I100" s="216"/>
      <c r="J100" s="217">
        <f>ROUND(I100*H100,2)</f>
        <v>0</v>
      </c>
      <c r="K100" s="213" t="s">
        <v>19</v>
      </c>
      <c r="L100" s="43"/>
      <c r="M100" s="218" t="s">
        <v>19</v>
      </c>
      <c r="N100" s="219" t="s">
        <v>44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137</v>
      </c>
      <c r="AT100" s="222" t="s">
        <v>133</v>
      </c>
      <c r="AU100" s="222" t="s">
        <v>83</v>
      </c>
      <c r="AY100" s="16" t="s">
        <v>131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80</v>
      </c>
      <c r="BK100" s="223">
        <f>ROUND(I100*H100,2)</f>
        <v>0</v>
      </c>
      <c r="BL100" s="16" t="s">
        <v>137</v>
      </c>
      <c r="BM100" s="222" t="s">
        <v>186</v>
      </c>
    </row>
    <row r="101" s="2" customFormat="1" ht="16.5" customHeight="1">
      <c r="A101" s="37"/>
      <c r="B101" s="38"/>
      <c r="C101" s="211" t="s">
        <v>165</v>
      </c>
      <c r="D101" s="211" t="s">
        <v>133</v>
      </c>
      <c r="E101" s="212" t="s">
        <v>187</v>
      </c>
      <c r="F101" s="213" t="s">
        <v>188</v>
      </c>
      <c r="G101" s="214" t="s">
        <v>170</v>
      </c>
      <c r="H101" s="215">
        <v>1</v>
      </c>
      <c r="I101" s="216"/>
      <c r="J101" s="217">
        <f>ROUND(I101*H101,2)</f>
        <v>0</v>
      </c>
      <c r="K101" s="213" t="s">
        <v>19</v>
      </c>
      <c r="L101" s="43"/>
      <c r="M101" s="218" t="s">
        <v>19</v>
      </c>
      <c r="N101" s="219" t="s">
        <v>44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137</v>
      </c>
      <c r="AT101" s="222" t="s">
        <v>133</v>
      </c>
      <c r="AU101" s="222" t="s">
        <v>83</v>
      </c>
      <c r="AY101" s="16" t="s">
        <v>131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137</v>
      </c>
      <c r="BM101" s="222" t="s">
        <v>189</v>
      </c>
    </row>
    <row r="102" s="2" customFormat="1">
      <c r="A102" s="37"/>
      <c r="B102" s="38"/>
      <c r="C102" s="39"/>
      <c r="D102" s="224" t="s">
        <v>139</v>
      </c>
      <c r="E102" s="39"/>
      <c r="F102" s="225" t="s">
        <v>190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139</v>
      </c>
      <c r="AU102" s="16" t="s">
        <v>83</v>
      </c>
    </row>
    <row r="103" s="12" customFormat="1" ht="22.8" customHeight="1">
      <c r="A103" s="12"/>
      <c r="B103" s="195"/>
      <c r="C103" s="196"/>
      <c r="D103" s="197" t="s">
        <v>72</v>
      </c>
      <c r="E103" s="209" t="s">
        <v>191</v>
      </c>
      <c r="F103" s="209" t="s">
        <v>192</v>
      </c>
      <c r="G103" s="196"/>
      <c r="H103" s="196"/>
      <c r="I103" s="199"/>
      <c r="J103" s="210">
        <f>BK103</f>
        <v>0</v>
      </c>
      <c r="K103" s="196"/>
      <c r="L103" s="201"/>
      <c r="M103" s="202"/>
      <c r="N103" s="203"/>
      <c r="O103" s="203"/>
      <c r="P103" s="204">
        <f>SUM(P104:P129)</f>
        <v>0</v>
      </c>
      <c r="Q103" s="203"/>
      <c r="R103" s="204">
        <f>SUM(R104:R129)</f>
        <v>0</v>
      </c>
      <c r="S103" s="203"/>
      <c r="T103" s="205">
        <f>SUM(T104:T129)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6" t="s">
        <v>165</v>
      </c>
      <c r="AT103" s="207" t="s">
        <v>72</v>
      </c>
      <c r="AU103" s="207" t="s">
        <v>80</v>
      </c>
      <c r="AY103" s="206" t="s">
        <v>131</v>
      </c>
      <c r="BK103" s="208">
        <f>SUM(BK104:BK129)</f>
        <v>0</v>
      </c>
    </row>
    <row r="104" s="2" customFormat="1" ht="49.05" customHeight="1">
      <c r="A104" s="37"/>
      <c r="B104" s="38"/>
      <c r="C104" s="211" t="s">
        <v>193</v>
      </c>
      <c r="D104" s="211" t="s">
        <v>133</v>
      </c>
      <c r="E104" s="212" t="s">
        <v>194</v>
      </c>
      <c r="F104" s="213" t="s">
        <v>195</v>
      </c>
      <c r="G104" s="214" t="s">
        <v>170</v>
      </c>
      <c r="H104" s="215">
        <v>1</v>
      </c>
      <c r="I104" s="216"/>
      <c r="J104" s="217">
        <f>ROUND(I104*H104,2)</f>
        <v>0</v>
      </c>
      <c r="K104" s="213" t="s">
        <v>19</v>
      </c>
      <c r="L104" s="43"/>
      <c r="M104" s="218" t="s">
        <v>19</v>
      </c>
      <c r="N104" s="219" t="s">
        <v>44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137</v>
      </c>
      <c r="AT104" s="222" t="s">
        <v>133</v>
      </c>
      <c r="AU104" s="222" t="s">
        <v>83</v>
      </c>
      <c r="AY104" s="16" t="s">
        <v>131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80</v>
      </c>
      <c r="BK104" s="223">
        <f>ROUND(I104*H104,2)</f>
        <v>0</v>
      </c>
      <c r="BL104" s="16" t="s">
        <v>137</v>
      </c>
      <c r="BM104" s="222" t="s">
        <v>196</v>
      </c>
    </row>
    <row r="105" s="2" customFormat="1" ht="24.15" customHeight="1">
      <c r="A105" s="37"/>
      <c r="B105" s="38"/>
      <c r="C105" s="211" t="s">
        <v>197</v>
      </c>
      <c r="D105" s="211" t="s">
        <v>133</v>
      </c>
      <c r="E105" s="212" t="s">
        <v>198</v>
      </c>
      <c r="F105" s="213" t="s">
        <v>199</v>
      </c>
      <c r="G105" s="214" t="s">
        <v>170</v>
      </c>
      <c r="H105" s="215">
        <v>1</v>
      </c>
      <c r="I105" s="216"/>
      <c r="J105" s="217">
        <f>ROUND(I105*H105,2)</f>
        <v>0</v>
      </c>
      <c r="K105" s="213" t="s">
        <v>19</v>
      </c>
      <c r="L105" s="43"/>
      <c r="M105" s="218" t="s">
        <v>19</v>
      </c>
      <c r="N105" s="219" t="s">
        <v>44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137</v>
      </c>
      <c r="AT105" s="222" t="s">
        <v>133</v>
      </c>
      <c r="AU105" s="222" t="s">
        <v>83</v>
      </c>
      <c r="AY105" s="16" t="s">
        <v>131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80</v>
      </c>
      <c r="BK105" s="223">
        <f>ROUND(I105*H105,2)</f>
        <v>0</v>
      </c>
      <c r="BL105" s="16" t="s">
        <v>137</v>
      </c>
      <c r="BM105" s="222" t="s">
        <v>200</v>
      </c>
    </row>
    <row r="106" s="13" customFormat="1">
      <c r="A106" s="13"/>
      <c r="B106" s="229"/>
      <c r="C106" s="230"/>
      <c r="D106" s="224" t="s">
        <v>141</v>
      </c>
      <c r="E106" s="231" t="s">
        <v>19</v>
      </c>
      <c r="F106" s="232" t="s">
        <v>80</v>
      </c>
      <c r="G106" s="230"/>
      <c r="H106" s="233">
        <v>1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141</v>
      </c>
      <c r="AU106" s="239" t="s">
        <v>83</v>
      </c>
      <c r="AV106" s="13" t="s">
        <v>83</v>
      </c>
      <c r="AW106" s="13" t="s">
        <v>35</v>
      </c>
      <c r="AX106" s="13" t="s">
        <v>80</v>
      </c>
      <c r="AY106" s="239" t="s">
        <v>131</v>
      </c>
    </row>
    <row r="107" s="2" customFormat="1" ht="24.15" customHeight="1">
      <c r="A107" s="37"/>
      <c r="B107" s="38"/>
      <c r="C107" s="211" t="s">
        <v>201</v>
      </c>
      <c r="D107" s="211" t="s">
        <v>133</v>
      </c>
      <c r="E107" s="212" t="s">
        <v>202</v>
      </c>
      <c r="F107" s="213" t="s">
        <v>203</v>
      </c>
      <c r="G107" s="214" t="s">
        <v>170</v>
      </c>
      <c r="H107" s="215">
        <v>1</v>
      </c>
      <c r="I107" s="216"/>
      <c r="J107" s="217">
        <f>ROUND(I107*H107,2)</f>
        <v>0</v>
      </c>
      <c r="K107" s="213" t="s">
        <v>19</v>
      </c>
      <c r="L107" s="43"/>
      <c r="M107" s="218" t="s">
        <v>19</v>
      </c>
      <c r="N107" s="219" t="s">
        <v>44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137</v>
      </c>
      <c r="AT107" s="222" t="s">
        <v>133</v>
      </c>
      <c r="AU107" s="222" t="s">
        <v>83</v>
      </c>
      <c r="AY107" s="16" t="s">
        <v>131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137</v>
      </c>
      <c r="BM107" s="222" t="s">
        <v>204</v>
      </c>
    </row>
    <row r="108" s="14" customFormat="1">
      <c r="A108" s="14"/>
      <c r="B108" s="240"/>
      <c r="C108" s="241"/>
      <c r="D108" s="224" t="s">
        <v>141</v>
      </c>
      <c r="E108" s="242" t="s">
        <v>19</v>
      </c>
      <c r="F108" s="243" t="s">
        <v>205</v>
      </c>
      <c r="G108" s="241"/>
      <c r="H108" s="242" t="s">
        <v>19</v>
      </c>
      <c r="I108" s="244"/>
      <c r="J108" s="241"/>
      <c r="K108" s="241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141</v>
      </c>
      <c r="AU108" s="249" t="s">
        <v>83</v>
      </c>
      <c r="AV108" s="14" t="s">
        <v>80</v>
      </c>
      <c r="AW108" s="14" t="s">
        <v>35</v>
      </c>
      <c r="AX108" s="14" t="s">
        <v>73</v>
      </c>
      <c r="AY108" s="249" t="s">
        <v>131</v>
      </c>
    </row>
    <row r="109" s="14" customFormat="1">
      <c r="A109" s="14"/>
      <c r="B109" s="240"/>
      <c r="C109" s="241"/>
      <c r="D109" s="224" t="s">
        <v>141</v>
      </c>
      <c r="E109" s="242" t="s">
        <v>19</v>
      </c>
      <c r="F109" s="243" t="s">
        <v>206</v>
      </c>
      <c r="G109" s="241"/>
      <c r="H109" s="242" t="s">
        <v>19</v>
      </c>
      <c r="I109" s="244"/>
      <c r="J109" s="241"/>
      <c r="K109" s="241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141</v>
      </c>
      <c r="AU109" s="249" t="s">
        <v>83</v>
      </c>
      <c r="AV109" s="14" t="s">
        <v>80</v>
      </c>
      <c r="AW109" s="14" t="s">
        <v>35</v>
      </c>
      <c r="AX109" s="14" t="s">
        <v>73</v>
      </c>
      <c r="AY109" s="249" t="s">
        <v>131</v>
      </c>
    </row>
    <row r="110" s="14" customFormat="1">
      <c r="A110" s="14"/>
      <c r="B110" s="240"/>
      <c r="C110" s="241"/>
      <c r="D110" s="224" t="s">
        <v>141</v>
      </c>
      <c r="E110" s="242" t="s">
        <v>19</v>
      </c>
      <c r="F110" s="243" t="s">
        <v>207</v>
      </c>
      <c r="G110" s="241"/>
      <c r="H110" s="242" t="s">
        <v>19</v>
      </c>
      <c r="I110" s="244"/>
      <c r="J110" s="241"/>
      <c r="K110" s="241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141</v>
      </c>
      <c r="AU110" s="249" t="s">
        <v>83</v>
      </c>
      <c r="AV110" s="14" t="s">
        <v>80</v>
      </c>
      <c r="AW110" s="14" t="s">
        <v>35</v>
      </c>
      <c r="AX110" s="14" t="s">
        <v>73</v>
      </c>
      <c r="AY110" s="249" t="s">
        <v>131</v>
      </c>
    </row>
    <row r="111" s="14" customFormat="1">
      <c r="A111" s="14"/>
      <c r="B111" s="240"/>
      <c r="C111" s="241"/>
      <c r="D111" s="224" t="s">
        <v>141</v>
      </c>
      <c r="E111" s="242" t="s">
        <v>19</v>
      </c>
      <c r="F111" s="243" t="s">
        <v>208</v>
      </c>
      <c r="G111" s="241"/>
      <c r="H111" s="242" t="s">
        <v>19</v>
      </c>
      <c r="I111" s="244"/>
      <c r="J111" s="241"/>
      <c r="K111" s="241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141</v>
      </c>
      <c r="AU111" s="249" t="s">
        <v>83</v>
      </c>
      <c r="AV111" s="14" t="s">
        <v>80</v>
      </c>
      <c r="AW111" s="14" t="s">
        <v>35</v>
      </c>
      <c r="AX111" s="14" t="s">
        <v>73</v>
      </c>
      <c r="AY111" s="249" t="s">
        <v>131</v>
      </c>
    </row>
    <row r="112" s="14" customFormat="1">
      <c r="A112" s="14"/>
      <c r="B112" s="240"/>
      <c r="C112" s="241"/>
      <c r="D112" s="224" t="s">
        <v>141</v>
      </c>
      <c r="E112" s="242" t="s">
        <v>19</v>
      </c>
      <c r="F112" s="243" t="s">
        <v>209</v>
      </c>
      <c r="G112" s="241"/>
      <c r="H112" s="242" t="s">
        <v>19</v>
      </c>
      <c r="I112" s="244"/>
      <c r="J112" s="241"/>
      <c r="K112" s="241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141</v>
      </c>
      <c r="AU112" s="249" t="s">
        <v>83</v>
      </c>
      <c r="AV112" s="14" t="s">
        <v>80</v>
      </c>
      <c r="AW112" s="14" t="s">
        <v>35</v>
      </c>
      <c r="AX112" s="14" t="s">
        <v>73</v>
      </c>
      <c r="AY112" s="249" t="s">
        <v>131</v>
      </c>
    </row>
    <row r="113" s="14" customFormat="1">
      <c r="A113" s="14"/>
      <c r="B113" s="240"/>
      <c r="C113" s="241"/>
      <c r="D113" s="224" t="s">
        <v>141</v>
      </c>
      <c r="E113" s="242" t="s">
        <v>19</v>
      </c>
      <c r="F113" s="243" t="s">
        <v>210</v>
      </c>
      <c r="G113" s="241"/>
      <c r="H113" s="242" t="s">
        <v>19</v>
      </c>
      <c r="I113" s="244"/>
      <c r="J113" s="241"/>
      <c r="K113" s="241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141</v>
      </c>
      <c r="AU113" s="249" t="s">
        <v>83</v>
      </c>
      <c r="AV113" s="14" t="s">
        <v>80</v>
      </c>
      <c r="AW113" s="14" t="s">
        <v>35</v>
      </c>
      <c r="AX113" s="14" t="s">
        <v>73</v>
      </c>
      <c r="AY113" s="249" t="s">
        <v>131</v>
      </c>
    </row>
    <row r="114" s="14" customFormat="1">
      <c r="A114" s="14"/>
      <c r="B114" s="240"/>
      <c r="C114" s="241"/>
      <c r="D114" s="224" t="s">
        <v>141</v>
      </c>
      <c r="E114" s="242" t="s">
        <v>19</v>
      </c>
      <c r="F114" s="243" t="s">
        <v>211</v>
      </c>
      <c r="G114" s="241"/>
      <c r="H114" s="242" t="s">
        <v>19</v>
      </c>
      <c r="I114" s="244"/>
      <c r="J114" s="241"/>
      <c r="K114" s="241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141</v>
      </c>
      <c r="AU114" s="249" t="s">
        <v>83</v>
      </c>
      <c r="AV114" s="14" t="s">
        <v>80</v>
      </c>
      <c r="AW114" s="14" t="s">
        <v>35</v>
      </c>
      <c r="AX114" s="14" t="s">
        <v>73</v>
      </c>
      <c r="AY114" s="249" t="s">
        <v>131</v>
      </c>
    </row>
    <row r="115" s="14" customFormat="1">
      <c r="A115" s="14"/>
      <c r="B115" s="240"/>
      <c r="C115" s="241"/>
      <c r="D115" s="224" t="s">
        <v>141</v>
      </c>
      <c r="E115" s="242" t="s">
        <v>19</v>
      </c>
      <c r="F115" s="243" t="s">
        <v>212</v>
      </c>
      <c r="G115" s="241"/>
      <c r="H115" s="242" t="s">
        <v>19</v>
      </c>
      <c r="I115" s="244"/>
      <c r="J115" s="241"/>
      <c r="K115" s="241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141</v>
      </c>
      <c r="AU115" s="249" t="s">
        <v>83</v>
      </c>
      <c r="AV115" s="14" t="s">
        <v>80</v>
      </c>
      <c r="AW115" s="14" t="s">
        <v>35</v>
      </c>
      <c r="AX115" s="14" t="s">
        <v>73</v>
      </c>
      <c r="AY115" s="249" t="s">
        <v>131</v>
      </c>
    </row>
    <row r="116" s="14" customFormat="1">
      <c r="A116" s="14"/>
      <c r="B116" s="240"/>
      <c r="C116" s="241"/>
      <c r="D116" s="224" t="s">
        <v>141</v>
      </c>
      <c r="E116" s="242" t="s">
        <v>19</v>
      </c>
      <c r="F116" s="243" t="s">
        <v>213</v>
      </c>
      <c r="G116" s="241"/>
      <c r="H116" s="242" t="s">
        <v>19</v>
      </c>
      <c r="I116" s="244"/>
      <c r="J116" s="241"/>
      <c r="K116" s="241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141</v>
      </c>
      <c r="AU116" s="249" t="s">
        <v>83</v>
      </c>
      <c r="AV116" s="14" t="s">
        <v>80</v>
      </c>
      <c r="AW116" s="14" t="s">
        <v>35</v>
      </c>
      <c r="AX116" s="14" t="s">
        <v>73</v>
      </c>
      <c r="AY116" s="249" t="s">
        <v>131</v>
      </c>
    </row>
    <row r="117" s="14" customFormat="1">
      <c r="A117" s="14"/>
      <c r="B117" s="240"/>
      <c r="C117" s="241"/>
      <c r="D117" s="224" t="s">
        <v>141</v>
      </c>
      <c r="E117" s="242" t="s">
        <v>19</v>
      </c>
      <c r="F117" s="243" t="s">
        <v>214</v>
      </c>
      <c r="G117" s="241"/>
      <c r="H117" s="242" t="s">
        <v>19</v>
      </c>
      <c r="I117" s="244"/>
      <c r="J117" s="241"/>
      <c r="K117" s="241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141</v>
      </c>
      <c r="AU117" s="249" t="s">
        <v>83</v>
      </c>
      <c r="AV117" s="14" t="s">
        <v>80</v>
      </c>
      <c r="AW117" s="14" t="s">
        <v>35</v>
      </c>
      <c r="AX117" s="14" t="s">
        <v>73</v>
      </c>
      <c r="AY117" s="249" t="s">
        <v>131</v>
      </c>
    </row>
    <row r="118" s="14" customFormat="1">
      <c r="A118" s="14"/>
      <c r="B118" s="240"/>
      <c r="C118" s="241"/>
      <c r="D118" s="224" t="s">
        <v>141</v>
      </c>
      <c r="E118" s="242" t="s">
        <v>19</v>
      </c>
      <c r="F118" s="243" t="s">
        <v>215</v>
      </c>
      <c r="G118" s="241"/>
      <c r="H118" s="242" t="s">
        <v>19</v>
      </c>
      <c r="I118" s="244"/>
      <c r="J118" s="241"/>
      <c r="K118" s="241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141</v>
      </c>
      <c r="AU118" s="249" t="s">
        <v>83</v>
      </c>
      <c r="AV118" s="14" t="s">
        <v>80</v>
      </c>
      <c r="AW118" s="14" t="s">
        <v>35</v>
      </c>
      <c r="AX118" s="14" t="s">
        <v>73</v>
      </c>
      <c r="AY118" s="249" t="s">
        <v>131</v>
      </c>
    </row>
    <row r="119" s="13" customFormat="1">
      <c r="A119" s="13"/>
      <c r="B119" s="229"/>
      <c r="C119" s="230"/>
      <c r="D119" s="224" t="s">
        <v>141</v>
      </c>
      <c r="E119" s="231" t="s">
        <v>19</v>
      </c>
      <c r="F119" s="232" t="s">
        <v>80</v>
      </c>
      <c r="G119" s="230"/>
      <c r="H119" s="233">
        <v>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141</v>
      </c>
      <c r="AU119" s="239" t="s">
        <v>83</v>
      </c>
      <c r="AV119" s="13" t="s">
        <v>83</v>
      </c>
      <c r="AW119" s="13" t="s">
        <v>35</v>
      </c>
      <c r="AX119" s="13" t="s">
        <v>80</v>
      </c>
      <c r="AY119" s="239" t="s">
        <v>131</v>
      </c>
    </row>
    <row r="120" s="2" customFormat="1" ht="37.8" customHeight="1">
      <c r="A120" s="37"/>
      <c r="B120" s="38"/>
      <c r="C120" s="211" t="s">
        <v>216</v>
      </c>
      <c r="D120" s="211" t="s">
        <v>133</v>
      </c>
      <c r="E120" s="212" t="s">
        <v>217</v>
      </c>
      <c r="F120" s="213" t="s">
        <v>218</v>
      </c>
      <c r="G120" s="214" t="s">
        <v>170</v>
      </c>
      <c r="H120" s="215">
        <v>1</v>
      </c>
      <c r="I120" s="216"/>
      <c r="J120" s="217">
        <f>ROUND(I120*H120,2)</f>
        <v>0</v>
      </c>
      <c r="K120" s="213" t="s">
        <v>19</v>
      </c>
      <c r="L120" s="43"/>
      <c r="M120" s="218" t="s">
        <v>19</v>
      </c>
      <c r="N120" s="219" t="s">
        <v>44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219</v>
      </c>
      <c r="AT120" s="222" t="s">
        <v>133</v>
      </c>
      <c r="AU120" s="222" t="s">
        <v>83</v>
      </c>
      <c r="AY120" s="16" t="s">
        <v>131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80</v>
      </c>
      <c r="BK120" s="223">
        <f>ROUND(I120*H120,2)</f>
        <v>0</v>
      </c>
      <c r="BL120" s="16" t="s">
        <v>219</v>
      </c>
      <c r="BM120" s="222" t="s">
        <v>220</v>
      </c>
    </row>
    <row r="121" s="13" customFormat="1">
      <c r="A121" s="13"/>
      <c r="B121" s="229"/>
      <c r="C121" s="230"/>
      <c r="D121" s="224" t="s">
        <v>141</v>
      </c>
      <c r="E121" s="231" t="s">
        <v>19</v>
      </c>
      <c r="F121" s="232" t="s">
        <v>80</v>
      </c>
      <c r="G121" s="230"/>
      <c r="H121" s="233">
        <v>1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141</v>
      </c>
      <c r="AU121" s="239" t="s">
        <v>83</v>
      </c>
      <c r="AV121" s="13" t="s">
        <v>83</v>
      </c>
      <c r="AW121" s="13" t="s">
        <v>35</v>
      </c>
      <c r="AX121" s="13" t="s">
        <v>80</v>
      </c>
      <c r="AY121" s="239" t="s">
        <v>131</v>
      </c>
    </row>
    <row r="122" s="2" customFormat="1" ht="16.5" customHeight="1">
      <c r="A122" s="37"/>
      <c r="B122" s="38"/>
      <c r="C122" s="211" t="s">
        <v>221</v>
      </c>
      <c r="D122" s="211" t="s">
        <v>133</v>
      </c>
      <c r="E122" s="212" t="s">
        <v>222</v>
      </c>
      <c r="F122" s="213" t="s">
        <v>223</v>
      </c>
      <c r="G122" s="214" t="s">
        <v>170</v>
      </c>
      <c r="H122" s="215">
        <v>1</v>
      </c>
      <c r="I122" s="216"/>
      <c r="J122" s="217">
        <f>ROUND(I122*H122,2)</f>
        <v>0</v>
      </c>
      <c r="K122" s="213" t="s">
        <v>19</v>
      </c>
      <c r="L122" s="43"/>
      <c r="M122" s="218" t="s">
        <v>19</v>
      </c>
      <c r="N122" s="219" t="s">
        <v>44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219</v>
      </c>
      <c r="AT122" s="222" t="s">
        <v>133</v>
      </c>
      <c r="AU122" s="222" t="s">
        <v>83</v>
      </c>
      <c r="AY122" s="16" t="s">
        <v>131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80</v>
      </c>
      <c r="BK122" s="223">
        <f>ROUND(I122*H122,2)</f>
        <v>0</v>
      </c>
      <c r="BL122" s="16" t="s">
        <v>219</v>
      </c>
      <c r="BM122" s="222" t="s">
        <v>224</v>
      </c>
    </row>
    <row r="123" s="14" customFormat="1">
      <c r="A123" s="14"/>
      <c r="B123" s="240"/>
      <c r="C123" s="241"/>
      <c r="D123" s="224" t="s">
        <v>141</v>
      </c>
      <c r="E123" s="242" t="s">
        <v>19</v>
      </c>
      <c r="F123" s="243" t="s">
        <v>225</v>
      </c>
      <c r="G123" s="241"/>
      <c r="H123" s="242" t="s">
        <v>19</v>
      </c>
      <c r="I123" s="244"/>
      <c r="J123" s="241"/>
      <c r="K123" s="241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141</v>
      </c>
      <c r="AU123" s="249" t="s">
        <v>83</v>
      </c>
      <c r="AV123" s="14" t="s">
        <v>80</v>
      </c>
      <c r="AW123" s="14" t="s">
        <v>35</v>
      </c>
      <c r="AX123" s="14" t="s">
        <v>73</v>
      </c>
      <c r="AY123" s="249" t="s">
        <v>131</v>
      </c>
    </row>
    <row r="124" s="14" customFormat="1">
      <c r="A124" s="14"/>
      <c r="B124" s="240"/>
      <c r="C124" s="241"/>
      <c r="D124" s="224" t="s">
        <v>141</v>
      </c>
      <c r="E124" s="242" t="s">
        <v>19</v>
      </c>
      <c r="F124" s="243" t="s">
        <v>226</v>
      </c>
      <c r="G124" s="241"/>
      <c r="H124" s="242" t="s">
        <v>19</v>
      </c>
      <c r="I124" s="244"/>
      <c r="J124" s="241"/>
      <c r="K124" s="241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141</v>
      </c>
      <c r="AU124" s="249" t="s">
        <v>83</v>
      </c>
      <c r="AV124" s="14" t="s">
        <v>80</v>
      </c>
      <c r="AW124" s="14" t="s">
        <v>35</v>
      </c>
      <c r="AX124" s="14" t="s">
        <v>73</v>
      </c>
      <c r="AY124" s="249" t="s">
        <v>131</v>
      </c>
    </row>
    <row r="125" s="14" customFormat="1">
      <c r="A125" s="14"/>
      <c r="B125" s="240"/>
      <c r="C125" s="241"/>
      <c r="D125" s="224" t="s">
        <v>141</v>
      </c>
      <c r="E125" s="242" t="s">
        <v>19</v>
      </c>
      <c r="F125" s="243" t="s">
        <v>227</v>
      </c>
      <c r="G125" s="241"/>
      <c r="H125" s="242" t="s">
        <v>19</v>
      </c>
      <c r="I125" s="244"/>
      <c r="J125" s="241"/>
      <c r="K125" s="241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141</v>
      </c>
      <c r="AU125" s="249" t="s">
        <v>83</v>
      </c>
      <c r="AV125" s="14" t="s">
        <v>80</v>
      </c>
      <c r="AW125" s="14" t="s">
        <v>35</v>
      </c>
      <c r="AX125" s="14" t="s">
        <v>73</v>
      </c>
      <c r="AY125" s="249" t="s">
        <v>131</v>
      </c>
    </row>
    <row r="126" s="13" customFormat="1">
      <c r="A126" s="13"/>
      <c r="B126" s="229"/>
      <c r="C126" s="230"/>
      <c r="D126" s="224" t="s">
        <v>141</v>
      </c>
      <c r="E126" s="231" t="s">
        <v>19</v>
      </c>
      <c r="F126" s="232" t="s">
        <v>80</v>
      </c>
      <c r="G126" s="230"/>
      <c r="H126" s="233">
        <v>1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141</v>
      </c>
      <c r="AU126" s="239" t="s">
        <v>83</v>
      </c>
      <c r="AV126" s="13" t="s">
        <v>83</v>
      </c>
      <c r="AW126" s="13" t="s">
        <v>35</v>
      </c>
      <c r="AX126" s="13" t="s">
        <v>80</v>
      </c>
      <c r="AY126" s="239" t="s">
        <v>131</v>
      </c>
    </row>
    <row r="127" s="2" customFormat="1" ht="16.5" customHeight="1">
      <c r="A127" s="37"/>
      <c r="B127" s="38"/>
      <c r="C127" s="211" t="s">
        <v>228</v>
      </c>
      <c r="D127" s="211" t="s">
        <v>133</v>
      </c>
      <c r="E127" s="212" t="s">
        <v>229</v>
      </c>
      <c r="F127" s="213" t="s">
        <v>230</v>
      </c>
      <c r="G127" s="214" t="s">
        <v>170</v>
      </c>
      <c r="H127" s="215">
        <v>1</v>
      </c>
      <c r="I127" s="216"/>
      <c r="J127" s="217">
        <f>ROUND(I127*H127,2)</f>
        <v>0</v>
      </c>
      <c r="K127" s="213" t="s">
        <v>19</v>
      </c>
      <c r="L127" s="43"/>
      <c r="M127" s="218" t="s">
        <v>19</v>
      </c>
      <c r="N127" s="219" t="s">
        <v>44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219</v>
      </c>
      <c r="AT127" s="222" t="s">
        <v>133</v>
      </c>
      <c r="AU127" s="222" t="s">
        <v>83</v>
      </c>
      <c r="AY127" s="16" t="s">
        <v>131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219</v>
      </c>
      <c r="BM127" s="222" t="s">
        <v>231</v>
      </c>
    </row>
    <row r="128" s="2" customFormat="1" ht="16.5" customHeight="1">
      <c r="A128" s="37"/>
      <c r="B128" s="38"/>
      <c r="C128" s="211" t="s">
        <v>8</v>
      </c>
      <c r="D128" s="211" t="s">
        <v>133</v>
      </c>
      <c r="E128" s="212" t="s">
        <v>232</v>
      </c>
      <c r="F128" s="213" t="s">
        <v>233</v>
      </c>
      <c r="G128" s="214" t="s">
        <v>170</v>
      </c>
      <c r="H128" s="215">
        <v>1</v>
      </c>
      <c r="I128" s="216"/>
      <c r="J128" s="217">
        <f>ROUND(I128*H128,2)</f>
        <v>0</v>
      </c>
      <c r="K128" s="213" t="s">
        <v>19</v>
      </c>
      <c r="L128" s="43"/>
      <c r="M128" s="218" t="s">
        <v>19</v>
      </c>
      <c r="N128" s="219" t="s">
        <v>44</v>
      </c>
      <c r="O128" s="83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219</v>
      </c>
      <c r="AT128" s="222" t="s">
        <v>133</v>
      </c>
      <c r="AU128" s="222" t="s">
        <v>83</v>
      </c>
      <c r="AY128" s="16" t="s">
        <v>131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219</v>
      </c>
      <c r="BM128" s="222" t="s">
        <v>234</v>
      </c>
    </row>
    <row r="129" s="13" customFormat="1">
      <c r="A129" s="13"/>
      <c r="B129" s="229"/>
      <c r="C129" s="230"/>
      <c r="D129" s="224" t="s">
        <v>141</v>
      </c>
      <c r="E129" s="231" t="s">
        <v>19</v>
      </c>
      <c r="F129" s="232" t="s">
        <v>80</v>
      </c>
      <c r="G129" s="230"/>
      <c r="H129" s="233">
        <v>1</v>
      </c>
      <c r="I129" s="234"/>
      <c r="J129" s="230"/>
      <c r="K129" s="230"/>
      <c r="L129" s="235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141</v>
      </c>
      <c r="AU129" s="239" t="s">
        <v>83</v>
      </c>
      <c r="AV129" s="13" t="s">
        <v>83</v>
      </c>
      <c r="AW129" s="13" t="s">
        <v>35</v>
      </c>
      <c r="AX129" s="13" t="s">
        <v>80</v>
      </c>
      <c r="AY129" s="239" t="s">
        <v>131</v>
      </c>
    </row>
    <row r="130" s="2" customFormat="1" ht="6.96" customHeight="1">
      <c r="A130" s="37"/>
      <c r="B130" s="58"/>
      <c r="C130" s="59"/>
      <c r="D130" s="59"/>
      <c r="E130" s="59"/>
      <c r="F130" s="59"/>
      <c r="G130" s="59"/>
      <c r="H130" s="59"/>
      <c r="I130" s="59"/>
      <c r="J130" s="59"/>
      <c r="K130" s="59"/>
      <c r="L130" s="43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sheetProtection sheet="1" autoFilter="0" formatColumns="0" formatRows="0" objects="1" scenarios="1" spinCount="100000" saltValue="g6O7xJtGcP6R+fT9IjM02C1DW5yxTbEWghLAPlk6oaoC8qBf3jNBFBH7ltT8eskCj0pKc8M/V3/DPGL8Hwv0mw==" hashValue="2nOpZplJUy9wvbIFFTIZgE9Rw3wOs2X4wlv1T0VA8UR1G4Ll06eQi2T0o4IyUvmlJWk+WtINQiJ0t4B5VR0jGA==" algorithmName="SHA-512" password="CC35"/>
  <autoFilter ref="C87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hidden="1" s="1" customFormat="1" ht="24.96" customHeight="1">
      <c r="B4" s="19"/>
      <c r="D4" s="139" t="s">
        <v>99</v>
      </c>
      <c r="L4" s="19"/>
      <c r="M4" s="140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1" t="s">
        <v>16</v>
      </c>
      <c r="L6" s="19"/>
    </row>
    <row r="7" hidden="1" s="1" customFormat="1" ht="16.5" customHeight="1">
      <c r="B7" s="19"/>
      <c r="E7" s="142" t="str">
        <f>'Rekapitulace stavby'!K6</f>
        <v>Úpa, Česká Skalice - Zvole, odstranění nánosů po povodni</v>
      </c>
      <c r="F7" s="141"/>
      <c r="G7" s="141"/>
      <c r="H7" s="141"/>
      <c r="L7" s="19"/>
    </row>
    <row r="8" hidden="1" s="1" customFormat="1" ht="12" customHeight="1">
      <c r="B8" s="19"/>
      <c r="D8" s="141" t="s">
        <v>100</v>
      </c>
      <c r="L8" s="19"/>
    </row>
    <row r="9" hidden="1" s="2" customFormat="1" ht="16.5" customHeight="1">
      <c r="A9" s="37"/>
      <c r="B9" s="43"/>
      <c r="C9" s="37"/>
      <c r="D9" s="37"/>
      <c r="E9" s="142" t="s">
        <v>235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1" t="s">
        <v>102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30" customHeight="1">
      <c r="A11" s="37"/>
      <c r="B11" s="43"/>
      <c r="C11" s="37"/>
      <c r="D11" s="37"/>
      <c r="E11" s="144" t="s">
        <v>236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1" t="s">
        <v>18</v>
      </c>
      <c r="E13" s="37"/>
      <c r="F13" s="132" t="s">
        <v>82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21</v>
      </c>
      <c r="E14" s="37"/>
      <c r="F14" s="132" t="s">
        <v>237</v>
      </c>
      <c r="G14" s="37"/>
      <c r="H14" s="37"/>
      <c r="I14" s="141" t="s">
        <v>23</v>
      </c>
      <c r="J14" s="145" t="str">
        <f>'Rekapitulace stavby'!AN8</f>
        <v>29.5.2025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2" t="s">
        <v>105</v>
      </c>
      <c r="F17" s="37"/>
      <c r="G17" s="37"/>
      <c r="H17" s="37"/>
      <c r="I17" s="141" t="s">
        <v>29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29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2" t="s">
        <v>106</v>
      </c>
      <c r="F23" s="37"/>
      <c r="G23" s="37"/>
      <c r="H23" s="37"/>
      <c r="I23" s="141" t="s">
        <v>29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2" t="s">
        <v>107</v>
      </c>
      <c r="F26" s="37"/>
      <c r="G26" s="37"/>
      <c r="H26" s="37"/>
      <c r="I26" s="141" t="s">
        <v>29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6"/>
      <c r="B29" s="147"/>
      <c r="C29" s="146"/>
      <c r="D29" s="146"/>
      <c r="E29" s="148" t="s">
        <v>108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ROUND(J88,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ROUND((SUM(BE88:BE104)),  2)</f>
        <v>0</v>
      </c>
      <c r="G35" s="37"/>
      <c r="H35" s="37"/>
      <c r="I35" s="156">
        <v>0.20999999999999999</v>
      </c>
      <c r="J35" s="155">
        <f>ROUND(((SUM(BE88:BE104))*I35),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ROUND((SUM(BF88:BF104)),  2)</f>
        <v>0</v>
      </c>
      <c r="G36" s="37"/>
      <c r="H36" s="37"/>
      <c r="I36" s="156">
        <v>0.12</v>
      </c>
      <c r="J36" s="155">
        <f>ROUND(((SUM(BF88:BF104))*I36),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ROUND((SUM(BG88:BG104)),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ROUND((SUM(BH88:BH104)),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ROUND((SUM(BI88:BI104)),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109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8" t="str">
        <f>E7</f>
        <v>Úpa, Česká Skalice - Zvole, odstranění nánosů po povodni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8" t="s">
        <v>235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102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30" customHeight="1">
      <c r="A54" s="37"/>
      <c r="B54" s="38"/>
      <c r="C54" s="39"/>
      <c r="D54" s="39"/>
      <c r="E54" s="68" t="str">
        <f>E11</f>
        <v>1 - SO 01 – Odtěžení sedimentů mezi ř. km 4,503 – 4,550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Rychnovek - Zvole</v>
      </c>
      <c r="G56" s="39"/>
      <c r="H56" s="39"/>
      <c r="I56" s="31" t="s">
        <v>23</v>
      </c>
      <c r="J56" s="71" t="str">
        <f>IF(J14="","",J14)</f>
        <v>29.5.2025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54.45" customHeight="1">
      <c r="A58" s="37"/>
      <c r="B58" s="38"/>
      <c r="C58" s="31" t="s">
        <v>25</v>
      </c>
      <c r="D58" s="39"/>
      <c r="E58" s="39"/>
      <c r="F58" s="26" t="str">
        <f>E17</f>
        <v>Povodí Labe,státní podnik,Víta Nejedlého951/8,HK3</v>
      </c>
      <c r="G58" s="39"/>
      <c r="H58" s="39"/>
      <c r="I58" s="31" t="s">
        <v>33</v>
      </c>
      <c r="J58" s="35" t="str">
        <f>E23</f>
        <v>Multiaqua s.r.o.,Veverkova 1343/1, Hrdec Králové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Pavel Romášek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69" t="s">
        <v>110</v>
      </c>
      <c r="D61" s="170"/>
      <c r="E61" s="170"/>
      <c r="F61" s="170"/>
      <c r="G61" s="170"/>
      <c r="H61" s="170"/>
      <c r="I61" s="170"/>
      <c r="J61" s="171" t="s">
        <v>111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J88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112</v>
      </c>
    </row>
    <row r="64" hidden="1" s="9" customFormat="1" ht="24.96" customHeight="1">
      <c r="A64" s="9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J89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9"/>
      <c r="C65" s="124"/>
      <c r="D65" s="180" t="s">
        <v>114</v>
      </c>
      <c r="E65" s="181"/>
      <c r="F65" s="181"/>
      <c r="G65" s="181"/>
      <c r="H65" s="181"/>
      <c r="I65" s="181"/>
      <c r="J65" s="182">
        <f>J90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9"/>
      <c r="C66" s="124"/>
      <c r="D66" s="180" t="s">
        <v>115</v>
      </c>
      <c r="E66" s="181"/>
      <c r="F66" s="181"/>
      <c r="G66" s="181"/>
      <c r="H66" s="181"/>
      <c r="I66" s="181"/>
      <c r="J66" s="182">
        <f>J101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8" t="str">
        <f>E7</f>
        <v>Úpa, Česká Skalice - Zvole, odstranění nánosů po povodni</v>
      </c>
      <c r="F76" s="31"/>
      <c r="G76" s="31"/>
      <c r="H76" s="31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8" t="s">
        <v>235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102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30" customHeight="1">
      <c r="A80" s="37"/>
      <c r="B80" s="38"/>
      <c r="C80" s="39"/>
      <c r="D80" s="39"/>
      <c r="E80" s="68" t="str">
        <f>E11</f>
        <v>1 - SO 01 – Odtěžení sedimentů mezi ř. km 4,503 – 4,550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>Rychnovek - Zvole</v>
      </c>
      <c r="G82" s="39"/>
      <c r="H82" s="39"/>
      <c r="I82" s="31" t="s">
        <v>23</v>
      </c>
      <c r="J82" s="71" t="str">
        <f>IF(J14="","",J14)</f>
        <v>29.5.2025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54.45" customHeight="1">
      <c r="A84" s="37"/>
      <c r="B84" s="38"/>
      <c r="C84" s="31" t="s">
        <v>25</v>
      </c>
      <c r="D84" s="39"/>
      <c r="E84" s="39"/>
      <c r="F84" s="26" t="str">
        <f>E17</f>
        <v>Povodí Labe,státní podnik,Víta Nejedlého951/8,HK3</v>
      </c>
      <c r="G84" s="39"/>
      <c r="H84" s="39"/>
      <c r="I84" s="31" t="s">
        <v>33</v>
      </c>
      <c r="J84" s="35" t="str">
        <f>E23</f>
        <v>Multiaqua s.r.o.,Veverkova 1343/1, Hrdec Králové 2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36</v>
      </c>
      <c r="J85" s="35" t="str">
        <f>E26</f>
        <v>Ing. Pavel Romášek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4"/>
      <c r="B87" s="185"/>
      <c r="C87" s="186" t="s">
        <v>117</v>
      </c>
      <c r="D87" s="187" t="s">
        <v>58</v>
      </c>
      <c r="E87" s="187" t="s">
        <v>54</v>
      </c>
      <c r="F87" s="187" t="s">
        <v>55</v>
      </c>
      <c r="G87" s="187" t="s">
        <v>118</v>
      </c>
      <c r="H87" s="187" t="s">
        <v>119</v>
      </c>
      <c r="I87" s="187" t="s">
        <v>120</v>
      </c>
      <c r="J87" s="187" t="s">
        <v>111</v>
      </c>
      <c r="K87" s="188" t="s">
        <v>121</v>
      </c>
      <c r="L87" s="189"/>
      <c r="M87" s="91" t="s">
        <v>19</v>
      </c>
      <c r="N87" s="92" t="s">
        <v>43</v>
      </c>
      <c r="O87" s="92" t="s">
        <v>122</v>
      </c>
      <c r="P87" s="92" t="s">
        <v>123</v>
      </c>
      <c r="Q87" s="92" t="s">
        <v>124</v>
      </c>
      <c r="R87" s="92" t="s">
        <v>125</v>
      </c>
      <c r="S87" s="92" t="s">
        <v>126</v>
      </c>
      <c r="T87" s="93" t="s">
        <v>127</v>
      </c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="2" customFormat="1" ht="22.8" customHeight="1">
      <c r="A88" s="37"/>
      <c r="B88" s="38"/>
      <c r="C88" s="98" t="s">
        <v>128</v>
      </c>
      <c r="D88" s="39"/>
      <c r="E88" s="39"/>
      <c r="F88" s="39"/>
      <c r="G88" s="39"/>
      <c r="H88" s="39"/>
      <c r="I88" s="39"/>
      <c r="J88" s="190">
        <f>BK88</f>
        <v>0</v>
      </c>
      <c r="K88" s="39"/>
      <c r="L88" s="43"/>
      <c r="M88" s="94"/>
      <c r="N88" s="191"/>
      <c r="O88" s="95"/>
      <c r="P88" s="192">
        <f>P89</f>
        <v>0</v>
      </c>
      <c r="Q88" s="95"/>
      <c r="R88" s="192">
        <f>R89</f>
        <v>0</v>
      </c>
      <c r="S88" s="95"/>
      <c r="T88" s="193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112</v>
      </c>
      <c r="BK88" s="194">
        <f>BK89</f>
        <v>0</v>
      </c>
    </row>
    <row r="89" s="12" customFormat="1" ht="25.92" customHeight="1">
      <c r="A89" s="12"/>
      <c r="B89" s="195"/>
      <c r="C89" s="196"/>
      <c r="D89" s="197" t="s">
        <v>72</v>
      </c>
      <c r="E89" s="198" t="s">
        <v>129</v>
      </c>
      <c r="F89" s="198" t="s">
        <v>130</v>
      </c>
      <c r="G89" s="196"/>
      <c r="H89" s="196"/>
      <c r="I89" s="199"/>
      <c r="J89" s="200">
        <f>BK89</f>
        <v>0</v>
      </c>
      <c r="K89" s="196"/>
      <c r="L89" s="201"/>
      <c r="M89" s="202"/>
      <c r="N89" s="203"/>
      <c r="O89" s="203"/>
      <c r="P89" s="204">
        <f>P90+P101</f>
        <v>0</v>
      </c>
      <c r="Q89" s="203"/>
      <c r="R89" s="204">
        <f>R90+R101</f>
        <v>0</v>
      </c>
      <c r="S89" s="203"/>
      <c r="T89" s="205">
        <f>T90+T101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80</v>
      </c>
      <c r="AT89" s="207" t="s">
        <v>72</v>
      </c>
      <c r="AU89" s="207" t="s">
        <v>73</v>
      </c>
      <c r="AY89" s="206" t="s">
        <v>131</v>
      </c>
      <c r="BK89" s="208">
        <f>BK90+BK101</f>
        <v>0</v>
      </c>
    </row>
    <row r="90" s="12" customFormat="1" ht="22.8" customHeight="1">
      <c r="A90" s="12"/>
      <c r="B90" s="195"/>
      <c r="C90" s="196"/>
      <c r="D90" s="197" t="s">
        <v>72</v>
      </c>
      <c r="E90" s="209" t="s">
        <v>80</v>
      </c>
      <c r="F90" s="209" t="s">
        <v>132</v>
      </c>
      <c r="G90" s="196"/>
      <c r="H90" s="196"/>
      <c r="I90" s="199"/>
      <c r="J90" s="210">
        <f>BK90</f>
        <v>0</v>
      </c>
      <c r="K90" s="196"/>
      <c r="L90" s="201"/>
      <c r="M90" s="202"/>
      <c r="N90" s="203"/>
      <c r="O90" s="203"/>
      <c r="P90" s="204">
        <f>SUM(P91:P100)</f>
        <v>0</v>
      </c>
      <c r="Q90" s="203"/>
      <c r="R90" s="204">
        <f>SUM(R91:R100)</f>
        <v>0</v>
      </c>
      <c r="S90" s="203"/>
      <c r="T90" s="205">
        <f>SUM(T91:T100)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6" t="s">
        <v>80</v>
      </c>
      <c r="AT90" s="207" t="s">
        <v>72</v>
      </c>
      <c r="AU90" s="207" t="s">
        <v>80</v>
      </c>
      <c r="AY90" s="206" t="s">
        <v>131</v>
      </c>
      <c r="BK90" s="208">
        <f>SUM(BK91:BK100)</f>
        <v>0</v>
      </c>
    </row>
    <row r="91" s="2" customFormat="1" ht="16.5" customHeight="1">
      <c r="A91" s="37"/>
      <c r="B91" s="38"/>
      <c r="C91" s="211" t="s">
        <v>80</v>
      </c>
      <c r="D91" s="211" t="s">
        <v>133</v>
      </c>
      <c r="E91" s="212" t="s">
        <v>134</v>
      </c>
      <c r="F91" s="213" t="s">
        <v>135</v>
      </c>
      <c r="G91" s="214" t="s">
        <v>136</v>
      </c>
      <c r="H91" s="215">
        <v>148.59999999999999</v>
      </c>
      <c r="I91" s="216"/>
      <c r="J91" s="217">
        <f>ROUND(I91*H91,2)</f>
        <v>0</v>
      </c>
      <c r="K91" s="213" t="s">
        <v>19</v>
      </c>
      <c r="L91" s="43"/>
      <c r="M91" s="218" t="s">
        <v>19</v>
      </c>
      <c r="N91" s="219" t="s">
        <v>44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2" t="s">
        <v>137</v>
      </c>
      <c r="AT91" s="222" t="s">
        <v>133</v>
      </c>
      <c r="AU91" s="222" t="s">
        <v>83</v>
      </c>
      <c r="AY91" s="16" t="s">
        <v>131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137</v>
      </c>
      <c r="BM91" s="222" t="s">
        <v>238</v>
      </c>
    </row>
    <row r="92" s="2" customFormat="1">
      <c r="A92" s="37"/>
      <c r="B92" s="38"/>
      <c r="C92" s="39"/>
      <c r="D92" s="224" t="s">
        <v>139</v>
      </c>
      <c r="E92" s="39"/>
      <c r="F92" s="225" t="s">
        <v>140</v>
      </c>
      <c r="G92" s="39"/>
      <c r="H92" s="39"/>
      <c r="I92" s="226"/>
      <c r="J92" s="39"/>
      <c r="K92" s="39"/>
      <c r="L92" s="43"/>
      <c r="M92" s="227"/>
      <c r="N92" s="228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139</v>
      </c>
      <c r="AU92" s="16" t="s">
        <v>83</v>
      </c>
    </row>
    <row r="93" s="13" customFormat="1">
      <c r="A93" s="13"/>
      <c r="B93" s="229"/>
      <c r="C93" s="230"/>
      <c r="D93" s="224" t="s">
        <v>141</v>
      </c>
      <c r="E93" s="231" t="s">
        <v>19</v>
      </c>
      <c r="F93" s="232" t="s">
        <v>239</v>
      </c>
      <c r="G93" s="230"/>
      <c r="H93" s="233">
        <v>148.59999999999999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141</v>
      </c>
      <c r="AU93" s="239" t="s">
        <v>83</v>
      </c>
      <c r="AV93" s="13" t="s">
        <v>83</v>
      </c>
      <c r="AW93" s="13" t="s">
        <v>35</v>
      </c>
      <c r="AX93" s="13" t="s">
        <v>80</v>
      </c>
      <c r="AY93" s="239" t="s">
        <v>131</v>
      </c>
    </row>
    <row r="94" s="2" customFormat="1" ht="37.8" customHeight="1">
      <c r="A94" s="37"/>
      <c r="B94" s="38"/>
      <c r="C94" s="211" t="s">
        <v>83</v>
      </c>
      <c r="D94" s="211" t="s">
        <v>133</v>
      </c>
      <c r="E94" s="212" t="s">
        <v>143</v>
      </c>
      <c r="F94" s="213" t="s">
        <v>144</v>
      </c>
      <c r="G94" s="214" t="s">
        <v>136</v>
      </c>
      <c r="H94" s="215">
        <v>148.59999999999999</v>
      </c>
      <c r="I94" s="216"/>
      <c r="J94" s="217">
        <f>ROUND(I94*H94,2)</f>
        <v>0</v>
      </c>
      <c r="K94" s="213" t="s">
        <v>19</v>
      </c>
      <c r="L94" s="43"/>
      <c r="M94" s="218" t="s">
        <v>19</v>
      </c>
      <c r="N94" s="219" t="s">
        <v>44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137</v>
      </c>
      <c r="AT94" s="222" t="s">
        <v>133</v>
      </c>
      <c r="AU94" s="222" t="s">
        <v>83</v>
      </c>
      <c r="AY94" s="16" t="s">
        <v>131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137</v>
      </c>
      <c r="BM94" s="222" t="s">
        <v>240</v>
      </c>
    </row>
    <row r="95" s="2" customFormat="1">
      <c r="A95" s="37"/>
      <c r="B95" s="38"/>
      <c r="C95" s="39"/>
      <c r="D95" s="224" t="s">
        <v>139</v>
      </c>
      <c r="E95" s="39"/>
      <c r="F95" s="225" t="s">
        <v>146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139</v>
      </c>
      <c r="AU95" s="16" t="s">
        <v>83</v>
      </c>
    </row>
    <row r="96" s="13" customFormat="1">
      <c r="A96" s="13"/>
      <c r="B96" s="229"/>
      <c r="C96" s="230"/>
      <c r="D96" s="224" t="s">
        <v>141</v>
      </c>
      <c r="E96" s="231" t="s">
        <v>19</v>
      </c>
      <c r="F96" s="232" t="s">
        <v>239</v>
      </c>
      <c r="G96" s="230"/>
      <c r="H96" s="233">
        <v>148.59999999999999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141</v>
      </c>
      <c r="AU96" s="239" t="s">
        <v>83</v>
      </c>
      <c r="AV96" s="13" t="s">
        <v>83</v>
      </c>
      <c r="AW96" s="13" t="s">
        <v>35</v>
      </c>
      <c r="AX96" s="13" t="s">
        <v>80</v>
      </c>
      <c r="AY96" s="239" t="s">
        <v>131</v>
      </c>
    </row>
    <row r="97" s="2" customFormat="1" ht="24.15" customHeight="1">
      <c r="A97" s="37"/>
      <c r="B97" s="38"/>
      <c r="C97" s="211" t="s">
        <v>97</v>
      </c>
      <c r="D97" s="211" t="s">
        <v>133</v>
      </c>
      <c r="E97" s="212" t="s">
        <v>147</v>
      </c>
      <c r="F97" s="213" t="s">
        <v>148</v>
      </c>
      <c r="G97" s="214" t="s">
        <v>136</v>
      </c>
      <c r="H97" s="215">
        <v>148.59999999999999</v>
      </c>
      <c r="I97" s="216"/>
      <c r="J97" s="217">
        <f>ROUND(I97*H97,2)</f>
        <v>0</v>
      </c>
      <c r="K97" s="213" t="s">
        <v>19</v>
      </c>
      <c r="L97" s="43"/>
      <c r="M97" s="218" t="s">
        <v>19</v>
      </c>
      <c r="N97" s="219" t="s">
        <v>44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137</v>
      </c>
      <c r="AT97" s="222" t="s">
        <v>133</v>
      </c>
      <c r="AU97" s="222" t="s">
        <v>83</v>
      </c>
      <c r="AY97" s="16" t="s">
        <v>131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137</v>
      </c>
      <c r="BM97" s="222" t="s">
        <v>241</v>
      </c>
    </row>
    <row r="98" s="2" customFormat="1">
      <c r="A98" s="37"/>
      <c r="B98" s="38"/>
      <c r="C98" s="39"/>
      <c r="D98" s="224" t="s">
        <v>139</v>
      </c>
      <c r="E98" s="39"/>
      <c r="F98" s="225" t="s">
        <v>150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139</v>
      </c>
      <c r="AU98" s="16" t="s">
        <v>83</v>
      </c>
    </row>
    <row r="99" s="14" customFormat="1">
      <c r="A99" s="14"/>
      <c r="B99" s="240"/>
      <c r="C99" s="241"/>
      <c r="D99" s="224" t="s">
        <v>141</v>
      </c>
      <c r="E99" s="242" t="s">
        <v>19</v>
      </c>
      <c r="F99" s="243" t="s">
        <v>151</v>
      </c>
      <c r="G99" s="241"/>
      <c r="H99" s="242" t="s">
        <v>19</v>
      </c>
      <c r="I99" s="244"/>
      <c r="J99" s="241"/>
      <c r="K99" s="241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141</v>
      </c>
      <c r="AU99" s="249" t="s">
        <v>83</v>
      </c>
      <c r="AV99" s="14" t="s">
        <v>80</v>
      </c>
      <c r="AW99" s="14" t="s">
        <v>35</v>
      </c>
      <c r="AX99" s="14" t="s">
        <v>73</v>
      </c>
      <c r="AY99" s="249" t="s">
        <v>131</v>
      </c>
    </row>
    <row r="100" s="13" customFormat="1">
      <c r="A100" s="13"/>
      <c r="B100" s="229"/>
      <c r="C100" s="230"/>
      <c r="D100" s="224" t="s">
        <v>141</v>
      </c>
      <c r="E100" s="231" t="s">
        <v>19</v>
      </c>
      <c r="F100" s="232" t="s">
        <v>239</v>
      </c>
      <c r="G100" s="230"/>
      <c r="H100" s="233">
        <v>148.59999999999999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141</v>
      </c>
      <c r="AU100" s="239" t="s">
        <v>83</v>
      </c>
      <c r="AV100" s="13" t="s">
        <v>83</v>
      </c>
      <c r="AW100" s="13" t="s">
        <v>35</v>
      </c>
      <c r="AX100" s="13" t="s">
        <v>80</v>
      </c>
      <c r="AY100" s="239" t="s">
        <v>131</v>
      </c>
    </row>
    <row r="101" s="12" customFormat="1" ht="22.8" customHeight="1">
      <c r="A101" s="12"/>
      <c r="B101" s="195"/>
      <c r="C101" s="196"/>
      <c r="D101" s="197" t="s">
        <v>72</v>
      </c>
      <c r="E101" s="209" t="s">
        <v>152</v>
      </c>
      <c r="F101" s="209" t="s">
        <v>153</v>
      </c>
      <c r="G101" s="196"/>
      <c r="H101" s="196"/>
      <c r="I101" s="199"/>
      <c r="J101" s="210">
        <f>BK101</f>
        <v>0</v>
      </c>
      <c r="K101" s="196"/>
      <c r="L101" s="201"/>
      <c r="M101" s="202"/>
      <c r="N101" s="203"/>
      <c r="O101" s="203"/>
      <c r="P101" s="204">
        <f>SUM(P102:P104)</f>
        <v>0</v>
      </c>
      <c r="Q101" s="203"/>
      <c r="R101" s="204">
        <f>SUM(R102:R104)</f>
        <v>0</v>
      </c>
      <c r="S101" s="203"/>
      <c r="T101" s="205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6" t="s">
        <v>137</v>
      </c>
      <c r="AT101" s="207" t="s">
        <v>72</v>
      </c>
      <c r="AU101" s="207" t="s">
        <v>80</v>
      </c>
      <c r="AY101" s="206" t="s">
        <v>131</v>
      </c>
      <c r="BK101" s="208">
        <f>SUM(BK102:BK104)</f>
        <v>0</v>
      </c>
    </row>
    <row r="102" s="2" customFormat="1" ht="16.5" customHeight="1">
      <c r="A102" s="37"/>
      <c r="B102" s="38"/>
      <c r="C102" s="211" t="s">
        <v>137</v>
      </c>
      <c r="D102" s="211" t="s">
        <v>133</v>
      </c>
      <c r="E102" s="212" t="s">
        <v>154</v>
      </c>
      <c r="F102" s="213" t="s">
        <v>155</v>
      </c>
      <c r="G102" s="214" t="s">
        <v>136</v>
      </c>
      <c r="H102" s="215">
        <v>-148.59999999999999</v>
      </c>
      <c r="I102" s="216"/>
      <c r="J102" s="217">
        <f>ROUND(I102*H102,2)</f>
        <v>0</v>
      </c>
      <c r="K102" s="213" t="s">
        <v>19</v>
      </c>
      <c r="L102" s="43"/>
      <c r="M102" s="218" t="s">
        <v>19</v>
      </c>
      <c r="N102" s="219" t="s">
        <v>44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137</v>
      </c>
      <c r="AT102" s="222" t="s">
        <v>133</v>
      </c>
      <c r="AU102" s="222" t="s">
        <v>83</v>
      </c>
      <c r="AY102" s="16" t="s">
        <v>131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80</v>
      </c>
      <c r="BK102" s="223">
        <f>ROUND(I102*H102,2)</f>
        <v>0</v>
      </c>
      <c r="BL102" s="16" t="s">
        <v>137</v>
      </c>
      <c r="BM102" s="222" t="s">
        <v>242</v>
      </c>
    </row>
    <row r="103" s="2" customFormat="1">
      <c r="A103" s="37"/>
      <c r="B103" s="38"/>
      <c r="C103" s="39"/>
      <c r="D103" s="224" t="s">
        <v>139</v>
      </c>
      <c r="E103" s="39"/>
      <c r="F103" s="225" t="s">
        <v>157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139</v>
      </c>
      <c r="AU103" s="16" t="s">
        <v>83</v>
      </c>
    </row>
    <row r="104" s="13" customFormat="1">
      <c r="A104" s="13"/>
      <c r="B104" s="229"/>
      <c r="C104" s="230"/>
      <c r="D104" s="224" t="s">
        <v>141</v>
      </c>
      <c r="E104" s="231" t="s">
        <v>19</v>
      </c>
      <c r="F104" s="232" t="s">
        <v>243</v>
      </c>
      <c r="G104" s="230"/>
      <c r="H104" s="233">
        <v>-148.59999999999999</v>
      </c>
      <c r="I104" s="234"/>
      <c r="J104" s="230"/>
      <c r="K104" s="230"/>
      <c r="L104" s="235"/>
      <c r="M104" s="250"/>
      <c r="N104" s="251"/>
      <c r="O104" s="251"/>
      <c r="P104" s="251"/>
      <c r="Q104" s="251"/>
      <c r="R104" s="251"/>
      <c r="S104" s="251"/>
      <c r="T104" s="25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141</v>
      </c>
      <c r="AU104" s="239" t="s">
        <v>83</v>
      </c>
      <c r="AV104" s="13" t="s">
        <v>83</v>
      </c>
      <c r="AW104" s="13" t="s">
        <v>35</v>
      </c>
      <c r="AX104" s="13" t="s">
        <v>80</v>
      </c>
      <c r="AY104" s="239" t="s">
        <v>131</v>
      </c>
    </row>
    <row r="105" s="2" customFormat="1" ht="6.96" customHeight="1">
      <c r="A105" s="37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pc/ondDP/ifQeui9jQ/CEe88E1LNwLo7bG4TE2y65VR0yoAVBg6ibqK3U636iekQ7O1dNo7kluRat/BEDnfV8Q==" hashValue="YK4vQomrAghqqTHRC+k3QmWDMmv6qkQLVsOYmfzDlPfTvPJxEPRUu8pC9amzDd5lUWBicHrvnunVMl30ZGNqtw==" algorithmName="SHA-512" password="CC35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hidden="1" s="1" customFormat="1" ht="24.96" customHeight="1">
      <c r="B4" s="19"/>
      <c r="D4" s="139" t="s">
        <v>99</v>
      </c>
      <c r="L4" s="19"/>
      <c r="M4" s="140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1" t="s">
        <v>16</v>
      </c>
      <c r="L6" s="19"/>
    </row>
    <row r="7" hidden="1" s="1" customFormat="1" ht="16.5" customHeight="1">
      <c r="B7" s="19"/>
      <c r="E7" s="142" t="str">
        <f>'Rekapitulace stavby'!K6</f>
        <v>Úpa, Česká Skalice - Zvole, odstranění nánosů po povodni</v>
      </c>
      <c r="F7" s="141"/>
      <c r="G7" s="141"/>
      <c r="H7" s="141"/>
      <c r="L7" s="19"/>
    </row>
    <row r="8" hidden="1" s="1" customFormat="1" ht="12" customHeight="1">
      <c r="B8" s="19"/>
      <c r="D8" s="141" t="s">
        <v>100</v>
      </c>
      <c r="L8" s="19"/>
    </row>
    <row r="9" hidden="1" s="2" customFormat="1" ht="16.5" customHeight="1">
      <c r="A9" s="37"/>
      <c r="B9" s="43"/>
      <c r="C9" s="37"/>
      <c r="D9" s="37"/>
      <c r="E9" s="142" t="s">
        <v>235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1" t="s">
        <v>102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30" customHeight="1">
      <c r="A11" s="37"/>
      <c r="B11" s="43"/>
      <c r="C11" s="37"/>
      <c r="D11" s="37"/>
      <c r="E11" s="144" t="s">
        <v>244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1" t="s">
        <v>18</v>
      </c>
      <c r="E13" s="37"/>
      <c r="F13" s="132" t="s">
        <v>82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21</v>
      </c>
      <c r="E14" s="37"/>
      <c r="F14" s="132" t="s">
        <v>237</v>
      </c>
      <c r="G14" s="37"/>
      <c r="H14" s="37"/>
      <c r="I14" s="141" t="s">
        <v>23</v>
      </c>
      <c r="J14" s="145" t="str">
        <f>'Rekapitulace stavby'!AN8</f>
        <v>29.5.2025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2" t="s">
        <v>105</v>
      </c>
      <c r="F17" s="37"/>
      <c r="G17" s="37"/>
      <c r="H17" s="37"/>
      <c r="I17" s="141" t="s">
        <v>29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29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2" t="s">
        <v>106</v>
      </c>
      <c r="F23" s="37"/>
      <c r="G23" s="37"/>
      <c r="H23" s="37"/>
      <c r="I23" s="141" t="s">
        <v>29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2" t="s">
        <v>107</v>
      </c>
      <c r="F26" s="37"/>
      <c r="G26" s="37"/>
      <c r="H26" s="37"/>
      <c r="I26" s="141" t="s">
        <v>29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6"/>
      <c r="B29" s="147"/>
      <c r="C29" s="146"/>
      <c r="D29" s="146"/>
      <c r="E29" s="148" t="s">
        <v>108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ROUND(J88,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ROUND((SUM(BE88:BE104)),  2)</f>
        <v>0</v>
      </c>
      <c r="G35" s="37"/>
      <c r="H35" s="37"/>
      <c r="I35" s="156">
        <v>0.20999999999999999</v>
      </c>
      <c r="J35" s="155">
        <f>ROUND(((SUM(BE88:BE104))*I35),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ROUND((SUM(BF88:BF104)),  2)</f>
        <v>0</v>
      </c>
      <c r="G36" s="37"/>
      <c r="H36" s="37"/>
      <c r="I36" s="156">
        <v>0.12</v>
      </c>
      <c r="J36" s="155">
        <f>ROUND(((SUM(BF88:BF104))*I36),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ROUND((SUM(BG88:BG104)),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ROUND((SUM(BH88:BH104)),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ROUND((SUM(BI88:BI104)),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109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8" t="str">
        <f>E7</f>
        <v>Úpa, Česká Skalice - Zvole, odstranění nánosů po povodni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8" t="s">
        <v>235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102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30" customHeight="1">
      <c r="A54" s="37"/>
      <c r="B54" s="38"/>
      <c r="C54" s="39"/>
      <c r="D54" s="39"/>
      <c r="E54" s="68" t="str">
        <f>E11</f>
        <v>2 - SO 02 – Odtěžení sedimentů mezi ř. km 4,550 – 4,610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Rychnovek - Zvole</v>
      </c>
      <c r="G56" s="39"/>
      <c r="H56" s="39"/>
      <c r="I56" s="31" t="s">
        <v>23</v>
      </c>
      <c r="J56" s="71" t="str">
        <f>IF(J14="","",J14)</f>
        <v>29.5.2025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54.45" customHeight="1">
      <c r="A58" s="37"/>
      <c r="B58" s="38"/>
      <c r="C58" s="31" t="s">
        <v>25</v>
      </c>
      <c r="D58" s="39"/>
      <c r="E58" s="39"/>
      <c r="F58" s="26" t="str">
        <f>E17</f>
        <v>Povodí Labe,státní podnik,Víta Nejedlého951/8,HK3</v>
      </c>
      <c r="G58" s="39"/>
      <c r="H58" s="39"/>
      <c r="I58" s="31" t="s">
        <v>33</v>
      </c>
      <c r="J58" s="35" t="str">
        <f>E23</f>
        <v>Multiaqua s.r.o.,Veverkova 1343/1, Hrdec Králové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Pavel Romášek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69" t="s">
        <v>110</v>
      </c>
      <c r="D61" s="170"/>
      <c r="E61" s="170"/>
      <c r="F61" s="170"/>
      <c r="G61" s="170"/>
      <c r="H61" s="170"/>
      <c r="I61" s="170"/>
      <c r="J61" s="171" t="s">
        <v>111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J88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112</v>
      </c>
    </row>
    <row r="64" hidden="1" s="9" customFormat="1" ht="24.96" customHeight="1">
      <c r="A64" s="9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J89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9"/>
      <c r="C65" s="124"/>
      <c r="D65" s="180" t="s">
        <v>114</v>
      </c>
      <c r="E65" s="181"/>
      <c r="F65" s="181"/>
      <c r="G65" s="181"/>
      <c r="H65" s="181"/>
      <c r="I65" s="181"/>
      <c r="J65" s="182">
        <f>J90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9"/>
      <c r="C66" s="124"/>
      <c r="D66" s="180" t="s">
        <v>115</v>
      </c>
      <c r="E66" s="181"/>
      <c r="F66" s="181"/>
      <c r="G66" s="181"/>
      <c r="H66" s="181"/>
      <c r="I66" s="181"/>
      <c r="J66" s="182">
        <f>J101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8" t="str">
        <f>E7</f>
        <v>Úpa, Česká Skalice - Zvole, odstranění nánosů po povodni</v>
      </c>
      <c r="F76" s="31"/>
      <c r="G76" s="31"/>
      <c r="H76" s="31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8" t="s">
        <v>235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102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30" customHeight="1">
      <c r="A80" s="37"/>
      <c r="B80" s="38"/>
      <c r="C80" s="39"/>
      <c r="D80" s="39"/>
      <c r="E80" s="68" t="str">
        <f>E11</f>
        <v>2 - SO 02 – Odtěžení sedimentů mezi ř. km 4,550 – 4,610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>Rychnovek - Zvole</v>
      </c>
      <c r="G82" s="39"/>
      <c r="H82" s="39"/>
      <c r="I82" s="31" t="s">
        <v>23</v>
      </c>
      <c r="J82" s="71" t="str">
        <f>IF(J14="","",J14)</f>
        <v>29.5.2025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54.45" customHeight="1">
      <c r="A84" s="37"/>
      <c r="B84" s="38"/>
      <c r="C84" s="31" t="s">
        <v>25</v>
      </c>
      <c r="D84" s="39"/>
      <c r="E84" s="39"/>
      <c r="F84" s="26" t="str">
        <f>E17</f>
        <v>Povodí Labe,státní podnik,Víta Nejedlého951/8,HK3</v>
      </c>
      <c r="G84" s="39"/>
      <c r="H84" s="39"/>
      <c r="I84" s="31" t="s">
        <v>33</v>
      </c>
      <c r="J84" s="35" t="str">
        <f>E23</f>
        <v>Multiaqua s.r.o.,Veverkova 1343/1, Hrdec Králové 2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36</v>
      </c>
      <c r="J85" s="35" t="str">
        <f>E26</f>
        <v>Ing. Pavel Romášek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4"/>
      <c r="B87" s="185"/>
      <c r="C87" s="186" t="s">
        <v>117</v>
      </c>
      <c r="D87" s="187" t="s">
        <v>58</v>
      </c>
      <c r="E87" s="187" t="s">
        <v>54</v>
      </c>
      <c r="F87" s="187" t="s">
        <v>55</v>
      </c>
      <c r="G87" s="187" t="s">
        <v>118</v>
      </c>
      <c r="H87" s="187" t="s">
        <v>119</v>
      </c>
      <c r="I87" s="187" t="s">
        <v>120</v>
      </c>
      <c r="J87" s="187" t="s">
        <v>111</v>
      </c>
      <c r="K87" s="188" t="s">
        <v>121</v>
      </c>
      <c r="L87" s="189"/>
      <c r="M87" s="91" t="s">
        <v>19</v>
      </c>
      <c r="N87" s="92" t="s">
        <v>43</v>
      </c>
      <c r="O87" s="92" t="s">
        <v>122</v>
      </c>
      <c r="P87" s="92" t="s">
        <v>123</v>
      </c>
      <c r="Q87" s="92" t="s">
        <v>124</v>
      </c>
      <c r="R87" s="92" t="s">
        <v>125</v>
      </c>
      <c r="S87" s="92" t="s">
        <v>126</v>
      </c>
      <c r="T87" s="93" t="s">
        <v>127</v>
      </c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="2" customFormat="1" ht="22.8" customHeight="1">
      <c r="A88" s="37"/>
      <c r="B88" s="38"/>
      <c r="C88" s="98" t="s">
        <v>128</v>
      </c>
      <c r="D88" s="39"/>
      <c r="E88" s="39"/>
      <c r="F88" s="39"/>
      <c r="G88" s="39"/>
      <c r="H88" s="39"/>
      <c r="I88" s="39"/>
      <c r="J88" s="190">
        <f>BK88</f>
        <v>0</v>
      </c>
      <c r="K88" s="39"/>
      <c r="L88" s="43"/>
      <c r="M88" s="94"/>
      <c r="N88" s="191"/>
      <c r="O88" s="95"/>
      <c r="P88" s="192">
        <f>P89</f>
        <v>0</v>
      </c>
      <c r="Q88" s="95"/>
      <c r="R88" s="192">
        <f>R89</f>
        <v>0</v>
      </c>
      <c r="S88" s="95"/>
      <c r="T88" s="193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112</v>
      </c>
      <c r="BK88" s="194">
        <f>BK89</f>
        <v>0</v>
      </c>
    </row>
    <row r="89" s="12" customFormat="1" ht="25.92" customHeight="1">
      <c r="A89" s="12"/>
      <c r="B89" s="195"/>
      <c r="C89" s="196"/>
      <c r="D89" s="197" t="s">
        <v>72</v>
      </c>
      <c r="E89" s="198" t="s">
        <v>129</v>
      </c>
      <c r="F89" s="198" t="s">
        <v>130</v>
      </c>
      <c r="G89" s="196"/>
      <c r="H89" s="196"/>
      <c r="I89" s="199"/>
      <c r="J89" s="200">
        <f>BK89</f>
        <v>0</v>
      </c>
      <c r="K89" s="196"/>
      <c r="L89" s="201"/>
      <c r="M89" s="202"/>
      <c r="N89" s="203"/>
      <c r="O89" s="203"/>
      <c r="P89" s="204">
        <f>P90+P101</f>
        <v>0</v>
      </c>
      <c r="Q89" s="203"/>
      <c r="R89" s="204">
        <f>R90+R101</f>
        <v>0</v>
      </c>
      <c r="S89" s="203"/>
      <c r="T89" s="205">
        <f>T90+T101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80</v>
      </c>
      <c r="AT89" s="207" t="s">
        <v>72</v>
      </c>
      <c r="AU89" s="207" t="s">
        <v>73</v>
      </c>
      <c r="AY89" s="206" t="s">
        <v>131</v>
      </c>
      <c r="BK89" s="208">
        <f>BK90+BK101</f>
        <v>0</v>
      </c>
    </row>
    <row r="90" s="12" customFormat="1" ht="22.8" customHeight="1">
      <c r="A90" s="12"/>
      <c r="B90" s="195"/>
      <c r="C90" s="196"/>
      <c r="D90" s="197" t="s">
        <v>72</v>
      </c>
      <c r="E90" s="209" t="s">
        <v>80</v>
      </c>
      <c r="F90" s="209" t="s">
        <v>132</v>
      </c>
      <c r="G90" s="196"/>
      <c r="H90" s="196"/>
      <c r="I90" s="199"/>
      <c r="J90" s="210">
        <f>BK90</f>
        <v>0</v>
      </c>
      <c r="K90" s="196"/>
      <c r="L90" s="201"/>
      <c r="M90" s="202"/>
      <c r="N90" s="203"/>
      <c r="O90" s="203"/>
      <c r="P90" s="204">
        <f>SUM(P91:P100)</f>
        <v>0</v>
      </c>
      <c r="Q90" s="203"/>
      <c r="R90" s="204">
        <f>SUM(R91:R100)</f>
        <v>0</v>
      </c>
      <c r="S90" s="203"/>
      <c r="T90" s="205">
        <f>SUM(T91:T100)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6" t="s">
        <v>80</v>
      </c>
      <c r="AT90" s="207" t="s">
        <v>72</v>
      </c>
      <c r="AU90" s="207" t="s">
        <v>80</v>
      </c>
      <c r="AY90" s="206" t="s">
        <v>131</v>
      </c>
      <c r="BK90" s="208">
        <f>SUM(BK91:BK100)</f>
        <v>0</v>
      </c>
    </row>
    <row r="91" s="2" customFormat="1" ht="16.5" customHeight="1">
      <c r="A91" s="37"/>
      <c r="B91" s="38"/>
      <c r="C91" s="211" t="s">
        <v>80</v>
      </c>
      <c r="D91" s="211" t="s">
        <v>133</v>
      </c>
      <c r="E91" s="212" t="s">
        <v>134</v>
      </c>
      <c r="F91" s="213" t="s">
        <v>135</v>
      </c>
      <c r="G91" s="214" t="s">
        <v>136</v>
      </c>
      <c r="H91" s="215">
        <v>284.60000000000002</v>
      </c>
      <c r="I91" s="216"/>
      <c r="J91" s="217">
        <f>ROUND(I91*H91,2)</f>
        <v>0</v>
      </c>
      <c r="K91" s="213" t="s">
        <v>19</v>
      </c>
      <c r="L91" s="43"/>
      <c r="M91" s="218" t="s">
        <v>19</v>
      </c>
      <c r="N91" s="219" t="s">
        <v>44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2" t="s">
        <v>137</v>
      </c>
      <c r="AT91" s="222" t="s">
        <v>133</v>
      </c>
      <c r="AU91" s="222" t="s">
        <v>83</v>
      </c>
      <c r="AY91" s="16" t="s">
        <v>131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137</v>
      </c>
      <c r="BM91" s="222" t="s">
        <v>245</v>
      </c>
    </row>
    <row r="92" s="2" customFormat="1">
      <c r="A92" s="37"/>
      <c r="B92" s="38"/>
      <c r="C92" s="39"/>
      <c r="D92" s="224" t="s">
        <v>139</v>
      </c>
      <c r="E92" s="39"/>
      <c r="F92" s="225" t="s">
        <v>140</v>
      </c>
      <c r="G92" s="39"/>
      <c r="H92" s="39"/>
      <c r="I92" s="226"/>
      <c r="J92" s="39"/>
      <c r="K92" s="39"/>
      <c r="L92" s="43"/>
      <c r="M92" s="227"/>
      <c r="N92" s="228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139</v>
      </c>
      <c r="AU92" s="16" t="s">
        <v>83</v>
      </c>
    </row>
    <row r="93" s="13" customFormat="1">
      <c r="A93" s="13"/>
      <c r="B93" s="229"/>
      <c r="C93" s="230"/>
      <c r="D93" s="224" t="s">
        <v>141</v>
      </c>
      <c r="E93" s="231" t="s">
        <v>19</v>
      </c>
      <c r="F93" s="232" t="s">
        <v>246</v>
      </c>
      <c r="G93" s="230"/>
      <c r="H93" s="233">
        <v>284.60000000000002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141</v>
      </c>
      <c r="AU93" s="239" t="s">
        <v>83</v>
      </c>
      <c r="AV93" s="13" t="s">
        <v>83</v>
      </c>
      <c r="AW93" s="13" t="s">
        <v>35</v>
      </c>
      <c r="AX93" s="13" t="s">
        <v>80</v>
      </c>
      <c r="AY93" s="239" t="s">
        <v>131</v>
      </c>
    </row>
    <row r="94" s="2" customFormat="1" ht="37.8" customHeight="1">
      <c r="A94" s="37"/>
      <c r="B94" s="38"/>
      <c r="C94" s="211" t="s">
        <v>83</v>
      </c>
      <c r="D94" s="211" t="s">
        <v>133</v>
      </c>
      <c r="E94" s="212" t="s">
        <v>143</v>
      </c>
      <c r="F94" s="213" t="s">
        <v>144</v>
      </c>
      <c r="G94" s="214" t="s">
        <v>136</v>
      </c>
      <c r="H94" s="215">
        <v>284.60000000000002</v>
      </c>
      <c r="I94" s="216"/>
      <c r="J94" s="217">
        <f>ROUND(I94*H94,2)</f>
        <v>0</v>
      </c>
      <c r="K94" s="213" t="s">
        <v>19</v>
      </c>
      <c r="L94" s="43"/>
      <c r="M94" s="218" t="s">
        <v>19</v>
      </c>
      <c r="N94" s="219" t="s">
        <v>44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137</v>
      </c>
      <c r="AT94" s="222" t="s">
        <v>133</v>
      </c>
      <c r="AU94" s="222" t="s">
        <v>83</v>
      </c>
      <c r="AY94" s="16" t="s">
        <v>131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137</v>
      </c>
      <c r="BM94" s="222" t="s">
        <v>247</v>
      </c>
    </row>
    <row r="95" s="2" customFormat="1">
      <c r="A95" s="37"/>
      <c r="B95" s="38"/>
      <c r="C95" s="39"/>
      <c r="D95" s="224" t="s">
        <v>139</v>
      </c>
      <c r="E95" s="39"/>
      <c r="F95" s="225" t="s">
        <v>146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139</v>
      </c>
      <c r="AU95" s="16" t="s">
        <v>83</v>
      </c>
    </row>
    <row r="96" s="13" customFormat="1">
      <c r="A96" s="13"/>
      <c r="B96" s="229"/>
      <c r="C96" s="230"/>
      <c r="D96" s="224" t="s">
        <v>141</v>
      </c>
      <c r="E96" s="231" t="s">
        <v>19</v>
      </c>
      <c r="F96" s="232" t="s">
        <v>246</v>
      </c>
      <c r="G96" s="230"/>
      <c r="H96" s="233">
        <v>284.60000000000002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141</v>
      </c>
      <c r="AU96" s="239" t="s">
        <v>83</v>
      </c>
      <c r="AV96" s="13" t="s">
        <v>83</v>
      </c>
      <c r="AW96" s="13" t="s">
        <v>35</v>
      </c>
      <c r="AX96" s="13" t="s">
        <v>80</v>
      </c>
      <c r="AY96" s="239" t="s">
        <v>131</v>
      </c>
    </row>
    <row r="97" s="2" customFormat="1" ht="24.15" customHeight="1">
      <c r="A97" s="37"/>
      <c r="B97" s="38"/>
      <c r="C97" s="211" t="s">
        <v>97</v>
      </c>
      <c r="D97" s="211" t="s">
        <v>133</v>
      </c>
      <c r="E97" s="212" t="s">
        <v>147</v>
      </c>
      <c r="F97" s="213" t="s">
        <v>148</v>
      </c>
      <c r="G97" s="214" t="s">
        <v>136</v>
      </c>
      <c r="H97" s="215">
        <v>284.60000000000002</v>
      </c>
      <c r="I97" s="216"/>
      <c r="J97" s="217">
        <f>ROUND(I97*H97,2)</f>
        <v>0</v>
      </c>
      <c r="K97" s="213" t="s">
        <v>19</v>
      </c>
      <c r="L97" s="43"/>
      <c r="M97" s="218" t="s">
        <v>19</v>
      </c>
      <c r="N97" s="219" t="s">
        <v>44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137</v>
      </c>
      <c r="AT97" s="222" t="s">
        <v>133</v>
      </c>
      <c r="AU97" s="222" t="s">
        <v>83</v>
      </c>
      <c r="AY97" s="16" t="s">
        <v>131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137</v>
      </c>
      <c r="BM97" s="222" t="s">
        <v>248</v>
      </c>
    </row>
    <row r="98" s="2" customFormat="1">
      <c r="A98" s="37"/>
      <c r="B98" s="38"/>
      <c r="C98" s="39"/>
      <c r="D98" s="224" t="s">
        <v>139</v>
      </c>
      <c r="E98" s="39"/>
      <c r="F98" s="225" t="s">
        <v>150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139</v>
      </c>
      <c r="AU98" s="16" t="s">
        <v>83</v>
      </c>
    </row>
    <row r="99" s="14" customFormat="1">
      <c r="A99" s="14"/>
      <c r="B99" s="240"/>
      <c r="C99" s="241"/>
      <c r="D99" s="224" t="s">
        <v>141</v>
      </c>
      <c r="E99" s="242" t="s">
        <v>19</v>
      </c>
      <c r="F99" s="243" t="s">
        <v>151</v>
      </c>
      <c r="G99" s="241"/>
      <c r="H99" s="242" t="s">
        <v>19</v>
      </c>
      <c r="I99" s="244"/>
      <c r="J99" s="241"/>
      <c r="K99" s="241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141</v>
      </c>
      <c r="AU99" s="249" t="s">
        <v>83</v>
      </c>
      <c r="AV99" s="14" t="s">
        <v>80</v>
      </c>
      <c r="AW99" s="14" t="s">
        <v>35</v>
      </c>
      <c r="AX99" s="14" t="s">
        <v>73</v>
      </c>
      <c r="AY99" s="249" t="s">
        <v>131</v>
      </c>
    </row>
    <row r="100" s="13" customFormat="1">
      <c r="A100" s="13"/>
      <c r="B100" s="229"/>
      <c r="C100" s="230"/>
      <c r="D100" s="224" t="s">
        <v>141</v>
      </c>
      <c r="E100" s="231" t="s">
        <v>19</v>
      </c>
      <c r="F100" s="232" t="s">
        <v>246</v>
      </c>
      <c r="G100" s="230"/>
      <c r="H100" s="233">
        <v>284.60000000000002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141</v>
      </c>
      <c r="AU100" s="239" t="s">
        <v>83</v>
      </c>
      <c r="AV100" s="13" t="s">
        <v>83</v>
      </c>
      <c r="AW100" s="13" t="s">
        <v>35</v>
      </c>
      <c r="AX100" s="13" t="s">
        <v>80</v>
      </c>
      <c r="AY100" s="239" t="s">
        <v>131</v>
      </c>
    </row>
    <row r="101" s="12" customFormat="1" ht="22.8" customHeight="1">
      <c r="A101" s="12"/>
      <c r="B101" s="195"/>
      <c r="C101" s="196"/>
      <c r="D101" s="197" t="s">
        <v>72</v>
      </c>
      <c r="E101" s="209" t="s">
        <v>152</v>
      </c>
      <c r="F101" s="209" t="s">
        <v>153</v>
      </c>
      <c r="G101" s="196"/>
      <c r="H101" s="196"/>
      <c r="I101" s="199"/>
      <c r="J101" s="210">
        <f>BK101</f>
        <v>0</v>
      </c>
      <c r="K101" s="196"/>
      <c r="L101" s="201"/>
      <c r="M101" s="202"/>
      <c r="N101" s="203"/>
      <c r="O101" s="203"/>
      <c r="P101" s="204">
        <f>SUM(P102:P104)</f>
        <v>0</v>
      </c>
      <c r="Q101" s="203"/>
      <c r="R101" s="204">
        <f>SUM(R102:R104)</f>
        <v>0</v>
      </c>
      <c r="S101" s="203"/>
      <c r="T101" s="205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6" t="s">
        <v>137</v>
      </c>
      <c r="AT101" s="207" t="s">
        <v>72</v>
      </c>
      <c r="AU101" s="207" t="s">
        <v>80</v>
      </c>
      <c r="AY101" s="206" t="s">
        <v>131</v>
      </c>
      <c r="BK101" s="208">
        <f>SUM(BK102:BK104)</f>
        <v>0</v>
      </c>
    </row>
    <row r="102" s="2" customFormat="1" ht="16.5" customHeight="1">
      <c r="A102" s="37"/>
      <c r="B102" s="38"/>
      <c r="C102" s="211" t="s">
        <v>137</v>
      </c>
      <c r="D102" s="211" t="s">
        <v>133</v>
      </c>
      <c r="E102" s="212" t="s">
        <v>154</v>
      </c>
      <c r="F102" s="213" t="s">
        <v>155</v>
      </c>
      <c r="G102" s="214" t="s">
        <v>136</v>
      </c>
      <c r="H102" s="215">
        <v>-284.60000000000002</v>
      </c>
      <c r="I102" s="216"/>
      <c r="J102" s="217">
        <f>ROUND(I102*H102,2)</f>
        <v>0</v>
      </c>
      <c r="K102" s="213" t="s">
        <v>19</v>
      </c>
      <c r="L102" s="43"/>
      <c r="M102" s="218" t="s">
        <v>19</v>
      </c>
      <c r="N102" s="219" t="s">
        <v>44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137</v>
      </c>
      <c r="AT102" s="222" t="s">
        <v>133</v>
      </c>
      <c r="AU102" s="222" t="s">
        <v>83</v>
      </c>
      <c r="AY102" s="16" t="s">
        <v>131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80</v>
      </c>
      <c r="BK102" s="223">
        <f>ROUND(I102*H102,2)</f>
        <v>0</v>
      </c>
      <c r="BL102" s="16" t="s">
        <v>137</v>
      </c>
      <c r="BM102" s="222" t="s">
        <v>249</v>
      </c>
    </row>
    <row r="103" s="2" customFormat="1">
      <c r="A103" s="37"/>
      <c r="B103" s="38"/>
      <c r="C103" s="39"/>
      <c r="D103" s="224" t="s">
        <v>139</v>
      </c>
      <c r="E103" s="39"/>
      <c r="F103" s="225" t="s">
        <v>157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139</v>
      </c>
      <c r="AU103" s="16" t="s">
        <v>83</v>
      </c>
    </row>
    <row r="104" s="13" customFormat="1">
      <c r="A104" s="13"/>
      <c r="B104" s="229"/>
      <c r="C104" s="230"/>
      <c r="D104" s="224" t="s">
        <v>141</v>
      </c>
      <c r="E104" s="231" t="s">
        <v>19</v>
      </c>
      <c r="F104" s="232" t="s">
        <v>250</v>
      </c>
      <c r="G104" s="230"/>
      <c r="H104" s="233">
        <v>-284.60000000000002</v>
      </c>
      <c r="I104" s="234"/>
      <c r="J104" s="230"/>
      <c r="K104" s="230"/>
      <c r="L104" s="235"/>
      <c r="M104" s="250"/>
      <c r="N104" s="251"/>
      <c r="O104" s="251"/>
      <c r="P104" s="251"/>
      <c r="Q104" s="251"/>
      <c r="R104" s="251"/>
      <c r="S104" s="251"/>
      <c r="T104" s="25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141</v>
      </c>
      <c r="AU104" s="239" t="s">
        <v>83</v>
      </c>
      <c r="AV104" s="13" t="s">
        <v>83</v>
      </c>
      <c r="AW104" s="13" t="s">
        <v>35</v>
      </c>
      <c r="AX104" s="13" t="s">
        <v>80</v>
      </c>
      <c r="AY104" s="239" t="s">
        <v>131</v>
      </c>
    </row>
    <row r="105" s="2" customFormat="1" ht="6.96" customHeight="1">
      <c r="A105" s="37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CkX+o8d46d2prAM6kc+YvWqxZzYHc45VIG74RQKCeJ6on6fRLFKOrGoXZy1MBjG36ds/9muDM78lSDYQhJS2SQ==" hashValue="dLjkyuS0nBlqTpmN8bgzx9ezeZNXZV+9HR5N+B+mAeQ2SHYgLmpXkO4oWyqZZT1KZo5jkfDzl7vHQ9fCh6zDOg==" algorithmName="SHA-512" password="CC35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hidden="1" s="1" customFormat="1" ht="24.96" customHeight="1">
      <c r="B4" s="19"/>
      <c r="D4" s="139" t="s">
        <v>99</v>
      </c>
      <c r="L4" s="19"/>
      <c r="M4" s="140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1" t="s">
        <v>16</v>
      </c>
      <c r="L6" s="19"/>
    </row>
    <row r="7" hidden="1" s="1" customFormat="1" ht="16.5" customHeight="1">
      <c r="B7" s="19"/>
      <c r="E7" s="142" t="str">
        <f>'Rekapitulace stavby'!K6</f>
        <v>Úpa, Česká Skalice - Zvole, odstranění nánosů po povodni</v>
      </c>
      <c r="F7" s="141"/>
      <c r="G7" s="141"/>
      <c r="H7" s="141"/>
      <c r="L7" s="19"/>
    </row>
    <row r="8" hidden="1" s="1" customFormat="1" ht="12" customHeight="1">
      <c r="B8" s="19"/>
      <c r="D8" s="141" t="s">
        <v>100</v>
      </c>
      <c r="L8" s="19"/>
    </row>
    <row r="9" hidden="1" s="2" customFormat="1" ht="16.5" customHeight="1">
      <c r="A9" s="37"/>
      <c r="B9" s="43"/>
      <c r="C9" s="37"/>
      <c r="D9" s="37"/>
      <c r="E9" s="142" t="s">
        <v>235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1" t="s">
        <v>102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4" t="s">
        <v>251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1" t="s">
        <v>18</v>
      </c>
      <c r="E13" s="37"/>
      <c r="F13" s="132" t="s">
        <v>82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21</v>
      </c>
      <c r="E14" s="37"/>
      <c r="F14" s="132" t="s">
        <v>237</v>
      </c>
      <c r="G14" s="37"/>
      <c r="H14" s="37"/>
      <c r="I14" s="141" t="s">
        <v>23</v>
      </c>
      <c r="J14" s="145" t="str">
        <f>'Rekapitulace stavby'!AN8</f>
        <v>29.5.2025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2" t="s">
        <v>105</v>
      </c>
      <c r="F17" s="37"/>
      <c r="G17" s="37"/>
      <c r="H17" s="37"/>
      <c r="I17" s="141" t="s">
        <v>29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29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2" t="s">
        <v>106</v>
      </c>
      <c r="F23" s="37"/>
      <c r="G23" s="37"/>
      <c r="H23" s="37"/>
      <c r="I23" s="141" t="s">
        <v>29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2" t="s">
        <v>107</v>
      </c>
      <c r="F26" s="37"/>
      <c r="G26" s="37"/>
      <c r="H26" s="37"/>
      <c r="I26" s="141" t="s">
        <v>29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6"/>
      <c r="B29" s="147"/>
      <c r="C29" s="146"/>
      <c r="D29" s="146"/>
      <c r="E29" s="148" t="s">
        <v>108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ROUND(J88,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ROUND((SUM(BE88:BE128)),  2)</f>
        <v>0</v>
      </c>
      <c r="G35" s="37"/>
      <c r="H35" s="37"/>
      <c r="I35" s="156">
        <v>0.20999999999999999</v>
      </c>
      <c r="J35" s="155">
        <f>ROUND(((SUM(BE88:BE128))*I35),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ROUND((SUM(BF88:BF128)),  2)</f>
        <v>0</v>
      </c>
      <c r="G36" s="37"/>
      <c r="H36" s="37"/>
      <c r="I36" s="156">
        <v>0.12</v>
      </c>
      <c r="J36" s="155">
        <f>ROUND(((SUM(BF88:BF128))*I36),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ROUND((SUM(BG88:BG128)),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ROUND((SUM(BH88:BH128)),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ROUND((SUM(BI88:BI128)),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109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8" t="str">
        <f>E7</f>
        <v>Úpa, Česká Skalice - Zvole, odstranění nánosů po povodni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8" t="s">
        <v>235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102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8" t="str">
        <f>E11</f>
        <v>3 - VON Vedlejší a ostatní náklady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Rychnovek - Zvole</v>
      </c>
      <c r="G56" s="39"/>
      <c r="H56" s="39"/>
      <c r="I56" s="31" t="s">
        <v>23</v>
      </c>
      <c r="J56" s="71" t="str">
        <f>IF(J14="","",J14)</f>
        <v>29.5.2025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54.45" customHeight="1">
      <c r="A58" s="37"/>
      <c r="B58" s="38"/>
      <c r="C58" s="31" t="s">
        <v>25</v>
      </c>
      <c r="D58" s="39"/>
      <c r="E58" s="39"/>
      <c r="F58" s="26" t="str">
        <f>E17</f>
        <v>Povodí Labe,státní podnik,Víta Nejedlého951/8,HK3</v>
      </c>
      <c r="G58" s="39"/>
      <c r="H58" s="39"/>
      <c r="I58" s="31" t="s">
        <v>33</v>
      </c>
      <c r="J58" s="35" t="str">
        <f>E23</f>
        <v>Multiaqua s.r.o.,Veverkova 1343/1, Hrdec Králové 2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Pavel Romášek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69" t="s">
        <v>110</v>
      </c>
      <c r="D61" s="170"/>
      <c r="E61" s="170"/>
      <c r="F61" s="170"/>
      <c r="G61" s="170"/>
      <c r="H61" s="170"/>
      <c r="I61" s="170"/>
      <c r="J61" s="171" t="s">
        <v>111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J88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112</v>
      </c>
    </row>
    <row r="64" hidden="1" s="9" customFormat="1" ht="24.96" customHeight="1">
      <c r="A64" s="9"/>
      <c r="B64" s="173"/>
      <c r="C64" s="174"/>
      <c r="D64" s="175" t="s">
        <v>160</v>
      </c>
      <c r="E64" s="176"/>
      <c r="F64" s="176"/>
      <c r="G64" s="176"/>
      <c r="H64" s="176"/>
      <c r="I64" s="176"/>
      <c r="J64" s="177">
        <f>J89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9"/>
      <c r="C65" s="124"/>
      <c r="D65" s="180" t="s">
        <v>161</v>
      </c>
      <c r="E65" s="181"/>
      <c r="F65" s="181"/>
      <c r="G65" s="181"/>
      <c r="H65" s="181"/>
      <c r="I65" s="181"/>
      <c r="J65" s="182">
        <f>J90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9"/>
      <c r="C66" s="124"/>
      <c r="D66" s="180" t="s">
        <v>162</v>
      </c>
      <c r="E66" s="181"/>
      <c r="F66" s="181"/>
      <c r="G66" s="181"/>
      <c r="H66" s="181"/>
      <c r="I66" s="181"/>
      <c r="J66" s="182">
        <f>J103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8" t="str">
        <f>E7</f>
        <v>Úpa, Česká Skalice - Zvole, odstranění nánosů po povodni</v>
      </c>
      <c r="F76" s="31"/>
      <c r="G76" s="31"/>
      <c r="H76" s="31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8" t="s">
        <v>235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102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E11</f>
        <v>3 - VON Vedlejší a ostatní náklady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>Rychnovek - Zvole</v>
      </c>
      <c r="G82" s="39"/>
      <c r="H82" s="39"/>
      <c r="I82" s="31" t="s">
        <v>23</v>
      </c>
      <c r="J82" s="71" t="str">
        <f>IF(J14="","",J14)</f>
        <v>29.5.2025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54.45" customHeight="1">
      <c r="A84" s="37"/>
      <c r="B84" s="38"/>
      <c r="C84" s="31" t="s">
        <v>25</v>
      </c>
      <c r="D84" s="39"/>
      <c r="E84" s="39"/>
      <c r="F84" s="26" t="str">
        <f>E17</f>
        <v>Povodí Labe,státní podnik,Víta Nejedlého951/8,HK3</v>
      </c>
      <c r="G84" s="39"/>
      <c r="H84" s="39"/>
      <c r="I84" s="31" t="s">
        <v>33</v>
      </c>
      <c r="J84" s="35" t="str">
        <f>E23</f>
        <v>Multiaqua s.r.o.,Veverkova 1343/1, Hrdec Králové 2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36</v>
      </c>
      <c r="J85" s="35" t="str">
        <f>E26</f>
        <v>Ing. Pavel Romášek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4"/>
      <c r="B87" s="185"/>
      <c r="C87" s="186" t="s">
        <v>117</v>
      </c>
      <c r="D87" s="187" t="s">
        <v>58</v>
      </c>
      <c r="E87" s="187" t="s">
        <v>54</v>
      </c>
      <c r="F87" s="187" t="s">
        <v>55</v>
      </c>
      <c r="G87" s="187" t="s">
        <v>118</v>
      </c>
      <c r="H87" s="187" t="s">
        <v>119</v>
      </c>
      <c r="I87" s="187" t="s">
        <v>120</v>
      </c>
      <c r="J87" s="187" t="s">
        <v>111</v>
      </c>
      <c r="K87" s="188" t="s">
        <v>121</v>
      </c>
      <c r="L87" s="189"/>
      <c r="M87" s="91" t="s">
        <v>19</v>
      </c>
      <c r="N87" s="92" t="s">
        <v>43</v>
      </c>
      <c r="O87" s="92" t="s">
        <v>122</v>
      </c>
      <c r="P87" s="92" t="s">
        <v>123</v>
      </c>
      <c r="Q87" s="92" t="s">
        <v>124</v>
      </c>
      <c r="R87" s="92" t="s">
        <v>125</v>
      </c>
      <c r="S87" s="92" t="s">
        <v>126</v>
      </c>
      <c r="T87" s="93" t="s">
        <v>127</v>
      </c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="2" customFormat="1" ht="22.8" customHeight="1">
      <c r="A88" s="37"/>
      <c r="B88" s="38"/>
      <c r="C88" s="98" t="s">
        <v>128</v>
      </c>
      <c r="D88" s="39"/>
      <c r="E88" s="39"/>
      <c r="F88" s="39"/>
      <c r="G88" s="39"/>
      <c r="H88" s="39"/>
      <c r="I88" s="39"/>
      <c r="J88" s="190">
        <f>BK88</f>
        <v>0</v>
      </c>
      <c r="K88" s="39"/>
      <c r="L88" s="43"/>
      <c r="M88" s="94"/>
      <c r="N88" s="191"/>
      <c r="O88" s="95"/>
      <c r="P88" s="192">
        <f>P89</f>
        <v>0</v>
      </c>
      <c r="Q88" s="95"/>
      <c r="R88" s="192">
        <f>R89</f>
        <v>0</v>
      </c>
      <c r="S88" s="95"/>
      <c r="T88" s="193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112</v>
      </c>
      <c r="BK88" s="194">
        <f>BK89</f>
        <v>0</v>
      </c>
    </row>
    <row r="89" s="12" customFormat="1" ht="25.92" customHeight="1">
      <c r="A89" s="12"/>
      <c r="B89" s="195"/>
      <c r="C89" s="196"/>
      <c r="D89" s="197" t="s">
        <v>72</v>
      </c>
      <c r="E89" s="198" t="s">
        <v>163</v>
      </c>
      <c r="F89" s="198" t="s">
        <v>164</v>
      </c>
      <c r="G89" s="196"/>
      <c r="H89" s="196"/>
      <c r="I89" s="199"/>
      <c r="J89" s="200">
        <f>BK89</f>
        <v>0</v>
      </c>
      <c r="K89" s="196"/>
      <c r="L89" s="201"/>
      <c r="M89" s="202"/>
      <c r="N89" s="203"/>
      <c r="O89" s="203"/>
      <c r="P89" s="204">
        <f>P90+P103</f>
        <v>0</v>
      </c>
      <c r="Q89" s="203"/>
      <c r="R89" s="204">
        <f>R90+R103</f>
        <v>0</v>
      </c>
      <c r="S89" s="203"/>
      <c r="T89" s="205">
        <f>T90+T103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165</v>
      </c>
      <c r="AT89" s="207" t="s">
        <v>72</v>
      </c>
      <c r="AU89" s="207" t="s">
        <v>73</v>
      </c>
      <c r="AY89" s="206" t="s">
        <v>131</v>
      </c>
      <c r="BK89" s="208">
        <f>BK90+BK103</f>
        <v>0</v>
      </c>
    </row>
    <row r="90" s="12" customFormat="1" ht="22.8" customHeight="1">
      <c r="A90" s="12"/>
      <c r="B90" s="195"/>
      <c r="C90" s="196"/>
      <c r="D90" s="197" t="s">
        <v>72</v>
      </c>
      <c r="E90" s="209" t="s">
        <v>166</v>
      </c>
      <c r="F90" s="209" t="s">
        <v>167</v>
      </c>
      <c r="G90" s="196"/>
      <c r="H90" s="196"/>
      <c r="I90" s="199"/>
      <c r="J90" s="210">
        <f>BK90</f>
        <v>0</v>
      </c>
      <c r="K90" s="196"/>
      <c r="L90" s="201"/>
      <c r="M90" s="202"/>
      <c r="N90" s="203"/>
      <c r="O90" s="203"/>
      <c r="P90" s="204">
        <f>SUM(P91:P102)</f>
        <v>0</v>
      </c>
      <c r="Q90" s="203"/>
      <c r="R90" s="204">
        <f>SUM(R91:R102)</f>
        <v>0</v>
      </c>
      <c r="S90" s="203"/>
      <c r="T90" s="205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6" t="s">
        <v>165</v>
      </c>
      <c r="AT90" s="207" t="s">
        <v>72</v>
      </c>
      <c r="AU90" s="207" t="s">
        <v>80</v>
      </c>
      <c r="AY90" s="206" t="s">
        <v>131</v>
      </c>
      <c r="BK90" s="208">
        <f>SUM(BK91:BK102)</f>
        <v>0</v>
      </c>
    </row>
    <row r="91" s="2" customFormat="1" ht="24.15" customHeight="1">
      <c r="A91" s="37"/>
      <c r="B91" s="38"/>
      <c r="C91" s="211" t="s">
        <v>80</v>
      </c>
      <c r="D91" s="211" t="s">
        <v>133</v>
      </c>
      <c r="E91" s="212" t="s">
        <v>168</v>
      </c>
      <c r="F91" s="213" t="s">
        <v>169</v>
      </c>
      <c r="G91" s="214" t="s">
        <v>170</v>
      </c>
      <c r="H91" s="215">
        <v>1</v>
      </c>
      <c r="I91" s="216"/>
      <c r="J91" s="217">
        <f>ROUND(I91*H91,2)</f>
        <v>0</v>
      </c>
      <c r="K91" s="213" t="s">
        <v>19</v>
      </c>
      <c r="L91" s="43"/>
      <c r="M91" s="218" t="s">
        <v>19</v>
      </c>
      <c r="N91" s="219" t="s">
        <v>44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2" t="s">
        <v>171</v>
      </c>
      <c r="AT91" s="222" t="s">
        <v>133</v>
      </c>
      <c r="AU91" s="222" t="s">
        <v>83</v>
      </c>
      <c r="AY91" s="16" t="s">
        <v>131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171</v>
      </c>
      <c r="BM91" s="222" t="s">
        <v>252</v>
      </c>
    </row>
    <row r="92" s="14" customFormat="1">
      <c r="A92" s="14"/>
      <c r="B92" s="240"/>
      <c r="C92" s="241"/>
      <c r="D92" s="224" t="s">
        <v>141</v>
      </c>
      <c r="E92" s="242" t="s">
        <v>19</v>
      </c>
      <c r="F92" s="243" t="s">
        <v>173</v>
      </c>
      <c r="G92" s="241"/>
      <c r="H92" s="242" t="s">
        <v>19</v>
      </c>
      <c r="I92" s="244"/>
      <c r="J92" s="241"/>
      <c r="K92" s="241"/>
      <c r="L92" s="245"/>
      <c r="M92" s="246"/>
      <c r="N92" s="247"/>
      <c r="O92" s="247"/>
      <c r="P92" s="247"/>
      <c r="Q92" s="247"/>
      <c r="R92" s="247"/>
      <c r="S92" s="247"/>
      <c r="T92" s="24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9" t="s">
        <v>141</v>
      </c>
      <c r="AU92" s="249" t="s">
        <v>83</v>
      </c>
      <c r="AV92" s="14" t="s">
        <v>80</v>
      </c>
      <c r="AW92" s="14" t="s">
        <v>35</v>
      </c>
      <c r="AX92" s="14" t="s">
        <v>73</v>
      </c>
      <c r="AY92" s="249" t="s">
        <v>131</v>
      </c>
    </row>
    <row r="93" s="14" customFormat="1">
      <c r="A93" s="14"/>
      <c r="B93" s="240"/>
      <c r="C93" s="241"/>
      <c r="D93" s="224" t="s">
        <v>141</v>
      </c>
      <c r="E93" s="242" t="s">
        <v>19</v>
      </c>
      <c r="F93" s="243" t="s">
        <v>174</v>
      </c>
      <c r="G93" s="241"/>
      <c r="H93" s="242" t="s">
        <v>19</v>
      </c>
      <c r="I93" s="244"/>
      <c r="J93" s="241"/>
      <c r="K93" s="241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141</v>
      </c>
      <c r="AU93" s="249" t="s">
        <v>83</v>
      </c>
      <c r="AV93" s="14" t="s">
        <v>80</v>
      </c>
      <c r="AW93" s="14" t="s">
        <v>35</v>
      </c>
      <c r="AX93" s="14" t="s">
        <v>73</v>
      </c>
      <c r="AY93" s="249" t="s">
        <v>131</v>
      </c>
    </row>
    <row r="94" s="14" customFormat="1">
      <c r="A94" s="14"/>
      <c r="B94" s="240"/>
      <c r="C94" s="241"/>
      <c r="D94" s="224" t="s">
        <v>141</v>
      </c>
      <c r="E94" s="242" t="s">
        <v>19</v>
      </c>
      <c r="F94" s="243" t="s">
        <v>175</v>
      </c>
      <c r="G94" s="241"/>
      <c r="H94" s="242" t="s">
        <v>19</v>
      </c>
      <c r="I94" s="244"/>
      <c r="J94" s="241"/>
      <c r="K94" s="241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141</v>
      </c>
      <c r="AU94" s="249" t="s">
        <v>83</v>
      </c>
      <c r="AV94" s="14" t="s">
        <v>80</v>
      </c>
      <c r="AW94" s="14" t="s">
        <v>35</v>
      </c>
      <c r="AX94" s="14" t="s">
        <v>73</v>
      </c>
      <c r="AY94" s="249" t="s">
        <v>131</v>
      </c>
    </row>
    <row r="95" s="14" customFormat="1">
      <c r="A95" s="14"/>
      <c r="B95" s="240"/>
      <c r="C95" s="241"/>
      <c r="D95" s="224" t="s">
        <v>141</v>
      </c>
      <c r="E95" s="242" t="s">
        <v>19</v>
      </c>
      <c r="F95" s="243" t="s">
        <v>176</v>
      </c>
      <c r="G95" s="241"/>
      <c r="H95" s="242" t="s">
        <v>19</v>
      </c>
      <c r="I95" s="244"/>
      <c r="J95" s="241"/>
      <c r="K95" s="241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141</v>
      </c>
      <c r="AU95" s="249" t="s">
        <v>83</v>
      </c>
      <c r="AV95" s="14" t="s">
        <v>80</v>
      </c>
      <c r="AW95" s="14" t="s">
        <v>35</v>
      </c>
      <c r="AX95" s="14" t="s">
        <v>73</v>
      </c>
      <c r="AY95" s="249" t="s">
        <v>131</v>
      </c>
    </row>
    <row r="96" s="13" customFormat="1">
      <c r="A96" s="13"/>
      <c r="B96" s="229"/>
      <c r="C96" s="230"/>
      <c r="D96" s="224" t="s">
        <v>141</v>
      </c>
      <c r="E96" s="231" t="s">
        <v>19</v>
      </c>
      <c r="F96" s="232" t="s">
        <v>80</v>
      </c>
      <c r="G96" s="230"/>
      <c r="H96" s="233">
        <v>1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141</v>
      </c>
      <c r="AU96" s="239" t="s">
        <v>83</v>
      </c>
      <c r="AV96" s="13" t="s">
        <v>83</v>
      </c>
      <c r="AW96" s="13" t="s">
        <v>35</v>
      </c>
      <c r="AX96" s="13" t="s">
        <v>80</v>
      </c>
      <c r="AY96" s="239" t="s">
        <v>131</v>
      </c>
    </row>
    <row r="97" s="2" customFormat="1" ht="44.25" customHeight="1">
      <c r="A97" s="37"/>
      <c r="B97" s="38"/>
      <c r="C97" s="211" t="s">
        <v>83</v>
      </c>
      <c r="D97" s="211" t="s">
        <v>133</v>
      </c>
      <c r="E97" s="212" t="s">
        <v>177</v>
      </c>
      <c r="F97" s="213" t="s">
        <v>178</v>
      </c>
      <c r="G97" s="214" t="s">
        <v>170</v>
      </c>
      <c r="H97" s="215">
        <v>1</v>
      </c>
      <c r="I97" s="216"/>
      <c r="J97" s="217">
        <f>ROUND(I97*H97,2)</f>
        <v>0</v>
      </c>
      <c r="K97" s="213" t="s">
        <v>19</v>
      </c>
      <c r="L97" s="43"/>
      <c r="M97" s="218" t="s">
        <v>19</v>
      </c>
      <c r="N97" s="219" t="s">
        <v>44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137</v>
      </c>
      <c r="AT97" s="222" t="s">
        <v>133</v>
      </c>
      <c r="AU97" s="222" t="s">
        <v>83</v>
      </c>
      <c r="AY97" s="16" t="s">
        <v>131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137</v>
      </c>
      <c r="BM97" s="222" t="s">
        <v>253</v>
      </c>
    </row>
    <row r="98" s="2" customFormat="1" ht="49.05" customHeight="1">
      <c r="A98" s="37"/>
      <c r="B98" s="38"/>
      <c r="C98" s="211" t="s">
        <v>97</v>
      </c>
      <c r="D98" s="211" t="s">
        <v>133</v>
      </c>
      <c r="E98" s="212" t="s">
        <v>180</v>
      </c>
      <c r="F98" s="213" t="s">
        <v>181</v>
      </c>
      <c r="G98" s="214" t="s">
        <v>170</v>
      </c>
      <c r="H98" s="215">
        <v>1</v>
      </c>
      <c r="I98" s="216"/>
      <c r="J98" s="217">
        <f>ROUND(I98*H98,2)</f>
        <v>0</v>
      </c>
      <c r="K98" s="213" t="s">
        <v>19</v>
      </c>
      <c r="L98" s="43"/>
      <c r="M98" s="218" t="s">
        <v>19</v>
      </c>
      <c r="N98" s="219" t="s">
        <v>44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137</v>
      </c>
      <c r="AT98" s="222" t="s">
        <v>133</v>
      </c>
      <c r="AU98" s="222" t="s">
        <v>83</v>
      </c>
      <c r="AY98" s="16" t="s">
        <v>131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80</v>
      </c>
      <c r="BK98" s="223">
        <f>ROUND(I98*H98,2)</f>
        <v>0</v>
      </c>
      <c r="BL98" s="16" t="s">
        <v>137</v>
      </c>
      <c r="BM98" s="222" t="s">
        <v>254</v>
      </c>
    </row>
    <row r="99" s="2" customFormat="1">
      <c r="A99" s="37"/>
      <c r="B99" s="38"/>
      <c r="C99" s="39"/>
      <c r="D99" s="224" t="s">
        <v>139</v>
      </c>
      <c r="E99" s="39"/>
      <c r="F99" s="225" t="s">
        <v>183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139</v>
      </c>
      <c r="AU99" s="16" t="s">
        <v>83</v>
      </c>
    </row>
    <row r="100" s="2" customFormat="1" ht="16.5" customHeight="1">
      <c r="A100" s="37"/>
      <c r="B100" s="38"/>
      <c r="C100" s="211" t="s">
        <v>137</v>
      </c>
      <c r="D100" s="211" t="s">
        <v>133</v>
      </c>
      <c r="E100" s="212" t="s">
        <v>184</v>
      </c>
      <c r="F100" s="213" t="s">
        <v>185</v>
      </c>
      <c r="G100" s="214" t="s">
        <v>170</v>
      </c>
      <c r="H100" s="215">
        <v>1</v>
      </c>
      <c r="I100" s="216"/>
      <c r="J100" s="217">
        <f>ROUND(I100*H100,2)</f>
        <v>0</v>
      </c>
      <c r="K100" s="213" t="s">
        <v>19</v>
      </c>
      <c r="L100" s="43"/>
      <c r="M100" s="218" t="s">
        <v>19</v>
      </c>
      <c r="N100" s="219" t="s">
        <v>44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137</v>
      </c>
      <c r="AT100" s="222" t="s">
        <v>133</v>
      </c>
      <c r="AU100" s="222" t="s">
        <v>83</v>
      </c>
      <c r="AY100" s="16" t="s">
        <v>131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80</v>
      </c>
      <c r="BK100" s="223">
        <f>ROUND(I100*H100,2)</f>
        <v>0</v>
      </c>
      <c r="BL100" s="16" t="s">
        <v>137</v>
      </c>
      <c r="BM100" s="222" t="s">
        <v>255</v>
      </c>
    </row>
    <row r="101" s="2" customFormat="1" ht="16.5" customHeight="1">
      <c r="A101" s="37"/>
      <c r="B101" s="38"/>
      <c r="C101" s="211" t="s">
        <v>165</v>
      </c>
      <c r="D101" s="211" t="s">
        <v>133</v>
      </c>
      <c r="E101" s="212" t="s">
        <v>187</v>
      </c>
      <c r="F101" s="213" t="s">
        <v>188</v>
      </c>
      <c r="G101" s="214" t="s">
        <v>170</v>
      </c>
      <c r="H101" s="215">
        <v>1</v>
      </c>
      <c r="I101" s="216"/>
      <c r="J101" s="217">
        <f>ROUND(I101*H101,2)</f>
        <v>0</v>
      </c>
      <c r="K101" s="213" t="s">
        <v>19</v>
      </c>
      <c r="L101" s="43"/>
      <c r="M101" s="218" t="s">
        <v>19</v>
      </c>
      <c r="N101" s="219" t="s">
        <v>44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137</v>
      </c>
      <c r="AT101" s="222" t="s">
        <v>133</v>
      </c>
      <c r="AU101" s="222" t="s">
        <v>83</v>
      </c>
      <c r="AY101" s="16" t="s">
        <v>131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137</v>
      </c>
      <c r="BM101" s="222" t="s">
        <v>256</v>
      </c>
    </row>
    <row r="102" s="2" customFormat="1">
      <c r="A102" s="37"/>
      <c r="B102" s="38"/>
      <c r="C102" s="39"/>
      <c r="D102" s="224" t="s">
        <v>139</v>
      </c>
      <c r="E102" s="39"/>
      <c r="F102" s="225" t="s">
        <v>190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139</v>
      </c>
      <c r="AU102" s="16" t="s">
        <v>83</v>
      </c>
    </row>
    <row r="103" s="12" customFormat="1" ht="22.8" customHeight="1">
      <c r="A103" s="12"/>
      <c r="B103" s="195"/>
      <c r="C103" s="196"/>
      <c r="D103" s="197" t="s">
        <v>72</v>
      </c>
      <c r="E103" s="209" t="s">
        <v>191</v>
      </c>
      <c r="F103" s="209" t="s">
        <v>192</v>
      </c>
      <c r="G103" s="196"/>
      <c r="H103" s="196"/>
      <c r="I103" s="199"/>
      <c r="J103" s="210">
        <f>BK103</f>
        <v>0</v>
      </c>
      <c r="K103" s="196"/>
      <c r="L103" s="201"/>
      <c r="M103" s="202"/>
      <c r="N103" s="203"/>
      <c r="O103" s="203"/>
      <c r="P103" s="204">
        <f>SUM(P104:P128)</f>
        <v>0</v>
      </c>
      <c r="Q103" s="203"/>
      <c r="R103" s="204">
        <f>SUM(R104:R128)</f>
        <v>0</v>
      </c>
      <c r="S103" s="203"/>
      <c r="T103" s="205">
        <f>SUM(T104:T128)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6" t="s">
        <v>165</v>
      </c>
      <c r="AT103" s="207" t="s">
        <v>72</v>
      </c>
      <c r="AU103" s="207" t="s">
        <v>80</v>
      </c>
      <c r="AY103" s="206" t="s">
        <v>131</v>
      </c>
      <c r="BK103" s="208">
        <f>SUM(BK104:BK128)</f>
        <v>0</v>
      </c>
    </row>
    <row r="104" s="2" customFormat="1" ht="49.05" customHeight="1">
      <c r="A104" s="37"/>
      <c r="B104" s="38"/>
      <c r="C104" s="211" t="s">
        <v>193</v>
      </c>
      <c r="D104" s="211" t="s">
        <v>133</v>
      </c>
      <c r="E104" s="212" t="s">
        <v>194</v>
      </c>
      <c r="F104" s="213" t="s">
        <v>195</v>
      </c>
      <c r="G104" s="214" t="s">
        <v>170</v>
      </c>
      <c r="H104" s="215">
        <v>1</v>
      </c>
      <c r="I104" s="216"/>
      <c r="J104" s="217">
        <f>ROUND(I104*H104,2)</f>
        <v>0</v>
      </c>
      <c r="K104" s="213" t="s">
        <v>19</v>
      </c>
      <c r="L104" s="43"/>
      <c r="M104" s="218" t="s">
        <v>19</v>
      </c>
      <c r="N104" s="219" t="s">
        <v>44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137</v>
      </c>
      <c r="AT104" s="222" t="s">
        <v>133</v>
      </c>
      <c r="AU104" s="222" t="s">
        <v>83</v>
      </c>
      <c r="AY104" s="16" t="s">
        <v>131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80</v>
      </c>
      <c r="BK104" s="223">
        <f>ROUND(I104*H104,2)</f>
        <v>0</v>
      </c>
      <c r="BL104" s="16" t="s">
        <v>137</v>
      </c>
      <c r="BM104" s="222" t="s">
        <v>257</v>
      </c>
    </row>
    <row r="105" s="2" customFormat="1" ht="24.15" customHeight="1">
      <c r="A105" s="37"/>
      <c r="B105" s="38"/>
      <c r="C105" s="211" t="s">
        <v>197</v>
      </c>
      <c r="D105" s="211" t="s">
        <v>133</v>
      </c>
      <c r="E105" s="212" t="s">
        <v>198</v>
      </c>
      <c r="F105" s="213" t="s">
        <v>199</v>
      </c>
      <c r="G105" s="214" t="s">
        <v>170</v>
      </c>
      <c r="H105" s="215">
        <v>1</v>
      </c>
      <c r="I105" s="216"/>
      <c r="J105" s="217">
        <f>ROUND(I105*H105,2)</f>
        <v>0</v>
      </c>
      <c r="K105" s="213" t="s">
        <v>19</v>
      </c>
      <c r="L105" s="43"/>
      <c r="M105" s="218" t="s">
        <v>19</v>
      </c>
      <c r="N105" s="219" t="s">
        <v>44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137</v>
      </c>
      <c r="AT105" s="222" t="s">
        <v>133</v>
      </c>
      <c r="AU105" s="222" t="s">
        <v>83</v>
      </c>
      <c r="AY105" s="16" t="s">
        <v>131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80</v>
      </c>
      <c r="BK105" s="223">
        <f>ROUND(I105*H105,2)</f>
        <v>0</v>
      </c>
      <c r="BL105" s="16" t="s">
        <v>137</v>
      </c>
      <c r="BM105" s="222" t="s">
        <v>258</v>
      </c>
    </row>
    <row r="106" s="13" customFormat="1">
      <c r="A106" s="13"/>
      <c r="B106" s="229"/>
      <c r="C106" s="230"/>
      <c r="D106" s="224" t="s">
        <v>141</v>
      </c>
      <c r="E106" s="231" t="s">
        <v>19</v>
      </c>
      <c r="F106" s="232" t="s">
        <v>80</v>
      </c>
      <c r="G106" s="230"/>
      <c r="H106" s="233">
        <v>1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141</v>
      </c>
      <c r="AU106" s="239" t="s">
        <v>83</v>
      </c>
      <c r="AV106" s="13" t="s">
        <v>83</v>
      </c>
      <c r="AW106" s="13" t="s">
        <v>35</v>
      </c>
      <c r="AX106" s="13" t="s">
        <v>80</v>
      </c>
      <c r="AY106" s="239" t="s">
        <v>131</v>
      </c>
    </row>
    <row r="107" s="2" customFormat="1" ht="24.15" customHeight="1">
      <c r="A107" s="37"/>
      <c r="B107" s="38"/>
      <c r="C107" s="211" t="s">
        <v>201</v>
      </c>
      <c r="D107" s="211" t="s">
        <v>133</v>
      </c>
      <c r="E107" s="212" t="s">
        <v>202</v>
      </c>
      <c r="F107" s="213" t="s">
        <v>203</v>
      </c>
      <c r="G107" s="214" t="s">
        <v>170</v>
      </c>
      <c r="H107" s="215">
        <v>1</v>
      </c>
      <c r="I107" s="216"/>
      <c r="J107" s="217">
        <f>ROUND(I107*H107,2)</f>
        <v>0</v>
      </c>
      <c r="K107" s="213" t="s">
        <v>19</v>
      </c>
      <c r="L107" s="43"/>
      <c r="M107" s="218" t="s">
        <v>19</v>
      </c>
      <c r="N107" s="219" t="s">
        <v>44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137</v>
      </c>
      <c r="AT107" s="222" t="s">
        <v>133</v>
      </c>
      <c r="AU107" s="222" t="s">
        <v>83</v>
      </c>
      <c r="AY107" s="16" t="s">
        <v>131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137</v>
      </c>
      <c r="BM107" s="222" t="s">
        <v>259</v>
      </c>
    </row>
    <row r="108" s="14" customFormat="1">
      <c r="A108" s="14"/>
      <c r="B108" s="240"/>
      <c r="C108" s="241"/>
      <c r="D108" s="224" t="s">
        <v>141</v>
      </c>
      <c r="E108" s="242" t="s">
        <v>19</v>
      </c>
      <c r="F108" s="243" t="s">
        <v>205</v>
      </c>
      <c r="G108" s="241"/>
      <c r="H108" s="242" t="s">
        <v>19</v>
      </c>
      <c r="I108" s="244"/>
      <c r="J108" s="241"/>
      <c r="K108" s="241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141</v>
      </c>
      <c r="AU108" s="249" t="s">
        <v>83</v>
      </c>
      <c r="AV108" s="14" t="s">
        <v>80</v>
      </c>
      <c r="AW108" s="14" t="s">
        <v>35</v>
      </c>
      <c r="AX108" s="14" t="s">
        <v>73</v>
      </c>
      <c r="AY108" s="249" t="s">
        <v>131</v>
      </c>
    </row>
    <row r="109" s="14" customFormat="1">
      <c r="A109" s="14"/>
      <c r="B109" s="240"/>
      <c r="C109" s="241"/>
      <c r="D109" s="224" t="s">
        <v>141</v>
      </c>
      <c r="E109" s="242" t="s">
        <v>19</v>
      </c>
      <c r="F109" s="243" t="s">
        <v>206</v>
      </c>
      <c r="G109" s="241"/>
      <c r="H109" s="242" t="s">
        <v>19</v>
      </c>
      <c r="I109" s="244"/>
      <c r="J109" s="241"/>
      <c r="K109" s="241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141</v>
      </c>
      <c r="AU109" s="249" t="s">
        <v>83</v>
      </c>
      <c r="AV109" s="14" t="s">
        <v>80</v>
      </c>
      <c r="AW109" s="14" t="s">
        <v>35</v>
      </c>
      <c r="AX109" s="14" t="s">
        <v>73</v>
      </c>
      <c r="AY109" s="249" t="s">
        <v>131</v>
      </c>
    </row>
    <row r="110" s="14" customFormat="1">
      <c r="A110" s="14"/>
      <c r="B110" s="240"/>
      <c r="C110" s="241"/>
      <c r="D110" s="224" t="s">
        <v>141</v>
      </c>
      <c r="E110" s="242" t="s">
        <v>19</v>
      </c>
      <c r="F110" s="243" t="s">
        <v>207</v>
      </c>
      <c r="G110" s="241"/>
      <c r="H110" s="242" t="s">
        <v>19</v>
      </c>
      <c r="I110" s="244"/>
      <c r="J110" s="241"/>
      <c r="K110" s="241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141</v>
      </c>
      <c r="AU110" s="249" t="s">
        <v>83</v>
      </c>
      <c r="AV110" s="14" t="s">
        <v>80</v>
      </c>
      <c r="AW110" s="14" t="s">
        <v>35</v>
      </c>
      <c r="AX110" s="14" t="s">
        <v>73</v>
      </c>
      <c r="AY110" s="249" t="s">
        <v>131</v>
      </c>
    </row>
    <row r="111" s="14" customFormat="1">
      <c r="A111" s="14"/>
      <c r="B111" s="240"/>
      <c r="C111" s="241"/>
      <c r="D111" s="224" t="s">
        <v>141</v>
      </c>
      <c r="E111" s="242" t="s">
        <v>19</v>
      </c>
      <c r="F111" s="243" t="s">
        <v>208</v>
      </c>
      <c r="G111" s="241"/>
      <c r="H111" s="242" t="s">
        <v>19</v>
      </c>
      <c r="I111" s="244"/>
      <c r="J111" s="241"/>
      <c r="K111" s="241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141</v>
      </c>
      <c r="AU111" s="249" t="s">
        <v>83</v>
      </c>
      <c r="AV111" s="14" t="s">
        <v>80</v>
      </c>
      <c r="AW111" s="14" t="s">
        <v>35</v>
      </c>
      <c r="AX111" s="14" t="s">
        <v>73</v>
      </c>
      <c r="AY111" s="249" t="s">
        <v>131</v>
      </c>
    </row>
    <row r="112" s="14" customFormat="1">
      <c r="A112" s="14"/>
      <c r="B112" s="240"/>
      <c r="C112" s="241"/>
      <c r="D112" s="224" t="s">
        <v>141</v>
      </c>
      <c r="E112" s="242" t="s">
        <v>19</v>
      </c>
      <c r="F112" s="243" t="s">
        <v>209</v>
      </c>
      <c r="G112" s="241"/>
      <c r="H112" s="242" t="s">
        <v>19</v>
      </c>
      <c r="I112" s="244"/>
      <c r="J112" s="241"/>
      <c r="K112" s="241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141</v>
      </c>
      <c r="AU112" s="249" t="s">
        <v>83</v>
      </c>
      <c r="AV112" s="14" t="s">
        <v>80</v>
      </c>
      <c r="AW112" s="14" t="s">
        <v>35</v>
      </c>
      <c r="AX112" s="14" t="s">
        <v>73</v>
      </c>
      <c r="AY112" s="249" t="s">
        <v>131</v>
      </c>
    </row>
    <row r="113" s="14" customFormat="1">
      <c r="A113" s="14"/>
      <c r="B113" s="240"/>
      <c r="C113" s="241"/>
      <c r="D113" s="224" t="s">
        <v>141</v>
      </c>
      <c r="E113" s="242" t="s">
        <v>19</v>
      </c>
      <c r="F113" s="243" t="s">
        <v>210</v>
      </c>
      <c r="G113" s="241"/>
      <c r="H113" s="242" t="s">
        <v>19</v>
      </c>
      <c r="I113" s="244"/>
      <c r="J113" s="241"/>
      <c r="K113" s="241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141</v>
      </c>
      <c r="AU113" s="249" t="s">
        <v>83</v>
      </c>
      <c r="AV113" s="14" t="s">
        <v>80</v>
      </c>
      <c r="AW113" s="14" t="s">
        <v>35</v>
      </c>
      <c r="AX113" s="14" t="s">
        <v>73</v>
      </c>
      <c r="AY113" s="249" t="s">
        <v>131</v>
      </c>
    </row>
    <row r="114" s="14" customFormat="1">
      <c r="A114" s="14"/>
      <c r="B114" s="240"/>
      <c r="C114" s="241"/>
      <c r="D114" s="224" t="s">
        <v>141</v>
      </c>
      <c r="E114" s="242" t="s">
        <v>19</v>
      </c>
      <c r="F114" s="243" t="s">
        <v>211</v>
      </c>
      <c r="G114" s="241"/>
      <c r="H114" s="242" t="s">
        <v>19</v>
      </c>
      <c r="I114" s="244"/>
      <c r="J114" s="241"/>
      <c r="K114" s="241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141</v>
      </c>
      <c r="AU114" s="249" t="s">
        <v>83</v>
      </c>
      <c r="AV114" s="14" t="s">
        <v>80</v>
      </c>
      <c r="AW114" s="14" t="s">
        <v>35</v>
      </c>
      <c r="AX114" s="14" t="s">
        <v>73</v>
      </c>
      <c r="AY114" s="249" t="s">
        <v>131</v>
      </c>
    </row>
    <row r="115" s="14" customFormat="1">
      <c r="A115" s="14"/>
      <c r="B115" s="240"/>
      <c r="C115" s="241"/>
      <c r="D115" s="224" t="s">
        <v>141</v>
      </c>
      <c r="E115" s="242" t="s">
        <v>19</v>
      </c>
      <c r="F115" s="243" t="s">
        <v>212</v>
      </c>
      <c r="G115" s="241"/>
      <c r="H115" s="242" t="s">
        <v>19</v>
      </c>
      <c r="I115" s="244"/>
      <c r="J115" s="241"/>
      <c r="K115" s="241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141</v>
      </c>
      <c r="AU115" s="249" t="s">
        <v>83</v>
      </c>
      <c r="AV115" s="14" t="s">
        <v>80</v>
      </c>
      <c r="AW115" s="14" t="s">
        <v>35</v>
      </c>
      <c r="AX115" s="14" t="s">
        <v>73</v>
      </c>
      <c r="AY115" s="249" t="s">
        <v>131</v>
      </c>
    </row>
    <row r="116" s="14" customFormat="1">
      <c r="A116" s="14"/>
      <c r="B116" s="240"/>
      <c r="C116" s="241"/>
      <c r="D116" s="224" t="s">
        <v>141</v>
      </c>
      <c r="E116" s="242" t="s">
        <v>19</v>
      </c>
      <c r="F116" s="243" t="s">
        <v>213</v>
      </c>
      <c r="G116" s="241"/>
      <c r="H116" s="242" t="s">
        <v>19</v>
      </c>
      <c r="I116" s="244"/>
      <c r="J116" s="241"/>
      <c r="K116" s="241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141</v>
      </c>
      <c r="AU116" s="249" t="s">
        <v>83</v>
      </c>
      <c r="AV116" s="14" t="s">
        <v>80</v>
      </c>
      <c r="AW116" s="14" t="s">
        <v>35</v>
      </c>
      <c r="AX116" s="14" t="s">
        <v>73</v>
      </c>
      <c r="AY116" s="249" t="s">
        <v>131</v>
      </c>
    </row>
    <row r="117" s="14" customFormat="1">
      <c r="A117" s="14"/>
      <c r="B117" s="240"/>
      <c r="C117" s="241"/>
      <c r="D117" s="224" t="s">
        <v>141</v>
      </c>
      <c r="E117" s="242" t="s">
        <v>19</v>
      </c>
      <c r="F117" s="243" t="s">
        <v>214</v>
      </c>
      <c r="G117" s="241"/>
      <c r="H117" s="242" t="s">
        <v>19</v>
      </c>
      <c r="I117" s="244"/>
      <c r="J117" s="241"/>
      <c r="K117" s="241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141</v>
      </c>
      <c r="AU117" s="249" t="s">
        <v>83</v>
      </c>
      <c r="AV117" s="14" t="s">
        <v>80</v>
      </c>
      <c r="AW117" s="14" t="s">
        <v>35</v>
      </c>
      <c r="AX117" s="14" t="s">
        <v>73</v>
      </c>
      <c r="AY117" s="249" t="s">
        <v>131</v>
      </c>
    </row>
    <row r="118" s="14" customFormat="1">
      <c r="A118" s="14"/>
      <c r="B118" s="240"/>
      <c r="C118" s="241"/>
      <c r="D118" s="224" t="s">
        <v>141</v>
      </c>
      <c r="E118" s="242" t="s">
        <v>19</v>
      </c>
      <c r="F118" s="243" t="s">
        <v>215</v>
      </c>
      <c r="G118" s="241"/>
      <c r="H118" s="242" t="s">
        <v>19</v>
      </c>
      <c r="I118" s="244"/>
      <c r="J118" s="241"/>
      <c r="K118" s="241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141</v>
      </c>
      <c r="AU118" s="249" t="s">
        <v>83</v>
      </c>
      <c r="AV118" s="14" t="s">
        <v>80</v>
      </c>
      <c r="AW118" s="14" t="s">
        <v>35</v>
      </c>
      <c r="AX118" s="14" t="s">
        <v>73</v>
      </c>
      <c r="AY118" s="249" t="s">
        <v>131</v>
      </c>
    </row>
    <row r="119" s="13" customFormat="1">
      <c r="A119" s="13"/>
      <c r="B119" s="229"/>
      <c r="C119" s="230"/>
      <c r="D119" s="224" t="s">
        <v>141</v>
      </c>
      <c r="E119" s="231" t="s">
        <v>19</v>
      </c>
      <c r="F119" s="232" t="s">
        <v>80</v>
      </c>
      <c r="G119" s="230"/>
      <c r="H119" s="233">
        <v>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141</v>
      </c>
      <c r="AU119" s="239" t="s">
        <v>83</v>
      </c>
      <c r="AV119" s="13" t="s">
        <v>83</v>
      </c>
      <c r="AW119" s="13" t="s">
        <v>35</v>
      </c>
      <c r="AX119" s="13" t="s">
        <v>80</v>
      </c>
      <c r="AY119" s="239" t="s">
        <v>131</v>
      </c>
    </row>
    <row r="120" s="2" customFormat="1" ht="37.8" customHeight="1">
      <c r="A120" s="37"/>
      <c r="B120" s="38"/>
      <c r="C120" s="211" t="s">
        <v>216</v>
      </c>
      <c r="D120" s="211" t="s">
        <v>133</v>
      </c>
      <c r="E120" s="212" t="s">
        <v>217</v>
      </c>
      <c r="F120" s="213" t="s">
        <v>218</v>
      </c>
      <c r="G120" s="214" t="s">
        <v>170</v>
      </c>
      <c r="H120" s="215">
        <v>1</v>
      </c>
      <c r="I120" s="216"/>
      <c r="J120" s="217">
        <f>ROUND(I120*H120,2)</f>
        <v>0</v>
      </c>
      <c r="K120" s="213" t="s">
        <v>19</v>
      </c>
      <c r="L120" s="43"/>
      <c r="M120" s="218" t="s">
        <v>19</v>
      </c>
      <c r="N120" s="219" t="s">
        <v>44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219</v>
      </c>
      <c r="AT120" s="222" t="s">
        <v>133</v>
      </c>
      <c r="AU120" s="222" t="s">
        <v>83</v>
      </c>
      <c r="AY120" s="16" t="s">
        <v>131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80</v>
      </c>
      <c r="BK120" s="223">
        <f>ROUND(I120*H120,2)</f>
        <v>0</v>
      </c>
      <c r="BL120" s="16" t="s">
        <v>219</v>
      </c>
      <c r="BM120" s="222" t="s">
        <v>260</v>
      </c>
    </row>
    <row r="121" s="13" customFormat="1">
      <c r="A121" s="13"/>
      <c r="B121" s="229"/>
      <c r="C121" s="230"/>
      <c r="D121" s="224" t="s">
        <v>141</v>
      </c>
      <c r="E121" s="231" t="s">
        <v>19</v>
      </c>
      <c r="F121" s="232" t="s">
        <v>80</v>
      </c>
      <c r="G121" s="230"/>
      <c r="H121" s="233">
        <v>1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141</v>
      </c>
      <c r="AU121" s="239" t="s">
        <v>83</v>
      </c>
      <c r="AV121" s="13" t="s">
        <v>83</v>
      </c>
      <c r="AW121" s="13" t="s">
        <v>35</v>
      </c>
      <c r="AX121" s="13" t="s">
        <v>80</v>
      </c>
      <c r="AY121" s="239" t="s">
        <v>131</v>
      </c>
    </row>
    <row r="122" s="2" customFormat="1" ht="16.5" customHeight="1">
      <c r="A122" s="37"/>
      <c r="B122" s="38"/>
      <c r="C122" s="211" t="s">
        <v>221</v>
      </c>
      <c r="D122" s="211" t="s">
        <v>133</v>
      </c>
      <c r="E122" s="212" t="s">
        <v>222</v>
      </c>
      <c r="F122" s="213" t="s">
        <v>223</v>
      </c>
      <c r="G122" s="214" t="s">
        <v>170</v>
      </c>
      <c r="H122" s="215">
        <v>1</v>
      </c>
      <c r="I122" s="216"/>
      <c r="J122" s="217">
        <f>ROUND(I122*H122,2)</f>
        <v>0</v>
      </c>
      <c r="K122" s="213" t="s">
        <v>19</v>
      </c>
      <c r="L122" s="43"/>
      <c r="M122" s="218" t="s">
        <v>19</v>
      </c>
      <c r="N122" s="219" t="s">
        <v>44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219</v>
      </c>
      <c r="AT122" s="222" t="s">
        <v>133</v>
      </c>
      <c r="AU122" s="222" t="s">
        <v>83</v>
      </c>
      <c r="AY122" s="16" t="s">
        <v>131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80</v>
      </c>
      <c r="BK122" s="223">
        <f>ROUND(I122*H122,2)</f>
        <v>0</v>
      </c>
      <c r="BL122" s="16" t="s">
        <v>219</v>
      </c>
      <c r="BM122" s="222" t="s">
        <v>261</v>
      </c>
    </row>
    <row r="123" s="14" customFormat="1">
      <c r="A123" s="14"/>
      <c r="B123" s="240"/>
      <c r="C123" s="241"/>
      <c r="D123" s="224" t="s">
        <v>141</v>
      </c>
      <c r="E123" s="242" t="s">
        <v>19</v>
      </c>
      <c r="F123" s="243" t="s">
        <v>262</v>
      </c>
      <c r="G123" s="241"/>
      <c r="H123" s="242" t="s">
        <v>19</v>
      </c>
      <c r="I123" s="244"/>
      <c r="J123" s="241"/>
      <c r="K123" s="241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141</v>
      </c>
      <c r="AU123" s="249" t="s">
        <v>83</v>
      </c>
      <c r="AV123" s="14" t="s">
        <v>80</v>
      </c>
      <c r="AW123" s="14" t="s">
        <v>35</v>
      </c>
      <c r="AX123" s="14" t="s">
        <v>73</v>
      </c>
      <c r="AY123" s="249" t="s">
        <v>131</v>
      </c>
    </row>
    <row r="124" s="14" customFormat="1">
      <c r="A124" s="14"/>
      <c r="B124" s="240"/>
      <c r="C124" s="241"/>
      <c r="D124" s="224" t="s">
        <v>141</v>
      </c>
      <c r="E124" s="242" t="s">
        <v>19</v>
      </c>
      <c r="F124" s="243" t="s">
        <v>263</v>
      </c>
      <c r="G124" s="241"/>
      <c r="H124" s="242" t="s">
        <v>19</v>
      </c>
      <c r="I124" s="244"/>
      <c r="J124" s="241"/>
      <c r="K124" s="241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141</v>
      </c>
      <c r="AU124" s="249" t="s">
        <v>83</v>
      </c>
      <c r="AV124" s="14" t="s">
        <v>80</v>
      </c>
      <c r="AW124" s="14" t="s">
        <v>35</v>
      </c>
      <c r="AX124" s="14" t="s">
        <v>73</v>
      </c>
      <c r="AY124" s="249" t="s">
        <v>131</v>
      </c>
    </row>
    <row r="125" s="13" customFormat="1">
      <c r="A125" s="13"/>
      <c r="B125" s="229"/>
      <c r="C125" s="230"/>
      <c r="D125" s="224" t="s">
        <v>141</v>
      </c>
      <c r="E125" s="231" t="s">
        <v>19</v>
      </c>
      <c r="F125" s="232" t="s">
        <v>80</v>
      </c>
      <c r="G125" s="230"/>
      <c r="H125" s="233">
        <v>1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141</v>
      </c>
      <c r="AU125" s="239" t="s">
        <v>83</v>
      </c>
      <c r="AV125" s="13" t="s">
        <v>83</v>
      </c>
      <c r="AW125" s="13" t="s">
        <v>35</v>
      </c>
      <c r="AX125" s="13" t="s">
        <v>80</v>
      </c>
      <c r="AY125" s="239" t="s">
        <v>131</v>
      </c>
    </row>
    <row r="126" s="2" customFormat="1" ht="16.5" customHeight="1">
      <c r="A126" s="37"/>
      <c r="B126" s="38"/>
      <c r="C126" s="211" t="s">
        <v>228</v>
      </c>
      <c r="D126" s="211" t="s">
        <v>133</v>
      </c>
      <c r="E126" s="212" t="s">
        <v>229</v>
      </c>
      <c r="F126" s="213" t="s">
        <v>230</v>
      </c>
      <c r="G126" s="214" t="s">
        <v>170</v>
      </c>
      <c r="H126" s="215">
        <v>1</v>
      </c>
      <c r="I126" s="216"/>
      <c r="J126" s="217">
        <f>ROUND(I126*H126,2)</f>
        <v>0</v>
      </c>
      <c r="K126" s="213" t="s">
        <v>19</v>
      </c>
      <c r="L126" s="43"/>
      <c r="M126" s="218" t="s">
        <v>19</v>
      </c>
      <c r="N126" s="219" t="s">
        <v>44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219</v>
      </c>
      <c r="AT126" s="222" t="s">
        <v>133</v>
      </c>
      <c r="AU126" s="222" t="s">
        <v>83</v>
      </c>
      <c r="AY126" s="16" t="s">
        <v>131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80</v>
      </c>
      <c r="BK126" s="223">
        <f>ROUND(I126*H126,2)</f>
        <v>0</v>
      </c>
      <c r="BL126" s="16" t="s">
        <v>219</v>
      </c>
      <c r="BM126" s="222" t="s">
        <v>264</v>
      </c>
    </row>
    <row r="127" s="2" customFormat="1" ht="16.5" customHeight="1">
      <c r="A127" s="37"/>
      <c r="B127" s="38"/>
      <c r="C127" s="211" t="s">
        <v>8</v>
      </c>
      <c r="D127" s="211" t="s">
        <v>133</v>
      </c>
      <c r="E127" s="212" t="s">
        <v>232</v>
      </c>
      <c r="F127" s="213" t="s">
        <v>233</v>
      </c>
      <c r="G127" s="214" t="s">
        <v>170</v>
      </c>
      <c r="H127" s="215">
        <v>1</v>
      </c>
      <c r="I127" s="216"/>
      <c r="J127" s="217">
        <f>ROUND(I127*H127,2)</f>
        <v>0</v>
      </c>
      <c r="K127" s="213" t="s">
        <v>19</v>
      </c>
      <c r="L127" s="43"/>
      <c r="M127" s="218" t="s">
        <v>19</v>
      </c>
      <c r="N127" s="219" t="s">
        <v>44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219</v>
      </c>
      <c r="AT127" s="222" t="s">
        <v>133</v>
      </c>
      <c r="AU127" s="222" t="s">
        <v>83</v>
      </c>
      <c r="AY127" s="16" t="s">
        <v>131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219</v>
      </c>
      <c r="BM127" s="222" t="s">
        <v>265</v>
      </c>
    </row>
    <row r="128" s="13" customFormat="1">
      <c r="A128" s="13"/>
      <c r="B128" s="229"/>
      <c r="C128" s="230"/>
      <c r="D128" s="224" t="s">
        <v>141</v>
      </c>
      <c r="E128" s="231" t="s">
        <v>19</v>
      </c>
      <c r="F128" s="232" t="s">
        <v>80</v>
      </c>
      <c r="G128" s="230"/>
      <c r="H128" s="233">
        <v>1</v>
      </c>
      <c r="I128" s="234"/>
      <c r="J128" s="230"/>
      <c r="K128" s="230"/>
      <c r="L128" s="235"/>
      <c r="M128" s="250"/>
      <c r="N128" s="251"/>
      <c r="O128" s="251"/>
      <c r="P128" s="251"/>
      <c r="Q128" s="251"/>
      <c r="R128" s="251"/>
      <c r="S128" s="251"/>
      <c r="T128" s="25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9" t="s">
        <v>141</v>
      </c>
      <c r="AU128" s="239" t="s">
        <v>83</v>
      </c>
      <c r="AV128" s="13" t="s">
        <v>83</v>
      </c>
      <c r="AW128" s="13" t="s">
        <v>35</v>
      </c>
      <c r="AX128" s="13" t="s">
        <v>80</v>
      </c>
      <c r="AY128" s="239" t="s">
        <v>131</v>
      </c>
    </row>
    <row r="129" s="2" customFormat="1" ht="6.96" customHeight="1">
      <c r="A129" s="37"/>
      <c r="B129" s="58"/>
      <c r="C129" s="59"/>
      <c r="D129" s="59"/>
      <c r="E129" s="59"/>
      <c r="F129" s="59"/>
      <c r="G129" s="59"/>
      <c r="H129" s="59"/>
      <c r="I129" s="59"/>
      <c r="J129" s="59"/>
      <c r="K129" s="59"/>
      <c r="L129" s="43"/>
      <c r="M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</sheetData>
  <sheetProtection sheet="1" autoFilter="0" formatColumns="0" formatRows="0" objects="1" scenarios="1" spinCount="100000" saltValue="4XylhUCSD+3tapAfmmIV0n13Kl6dIw6qgY7smOxNUJpO05nWuqYWSkQJg3pb7RfHBMVg4HCNbUKoDMwSuVZ5ow==" hashValue="P/xJ1EpRZvBVC96lh5wBAiV1fk68SPTrop+dIR3Mv09xCcPvKTcPZOoxMPkwZZsvdg+Y5DhDNcDtq772qYIRRQ==" algorithmName="SHA-512" password="CC35"/>
  <autoFilter ref="C87:K1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2025-06-02T07:58:24Z</dcterms:created>
  <dcterms:modified xsi:type="dcterms:W3CDTF">2025-06-02T07:58:29Z</dcterms:modified>
</cp:coreProperties>
</file>